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RENDICION DE CUENTAS 2024\"/>
    </mc:Choice>
  </mc:AlternateContent>
  <bookViews>
    <workbookView xWindow="0" yWindow="0" windowWidth="20490" windowHeight="7755"/>
  </bookViews>
  <sheets>
    <sheet name="INFORME GESTION 1 SEMESTRE" sheetId="1" r:id="rId1"/>
    <sheet name="Hoja1" sheetId="2" r:id="rId2"/>
    <sheet name="Hoja2" sheetId="3" r:id="rId3"/>
  </sheets>
  <calcPr calcId="152511"/>
</workbook>
</file>

<file path=xl/calcChain.xml><?xml version="1.0" encoding="utf-8"?>
<calcChain xmlns="http://schemas.openxmlformats.org/spreadsheetml/2006/main">
  <c r="E171" i="1" l="1"/>
  <c r="C165" i="1" l="1"/>
  <c r="E156" i="1" l="1"/>
  <c r="C156" i="1"/>
  <c r="B156" i="1"/>
  <c r="D37" i="1"/>
  <c r="F163" i="1"/>
  <c r="F148" i="1" l="1"/>
  <c r="F147" i="1" s="1"/>
  <c r="F145" i="1"/>
  <c r="F136" i="1"/>
  <c r="F126" i="1"/>
  <c r="F122" i="1"/>
  <c r="F114" i="1"/>
  <c r="F111" i="1"/>
  <c r="F108" i="1"/>
  <c r="F101" i="1"/>
  <c r="F96" i="1"/>
  <c r="F92" i="1"/>
  <c r="F91" i="1" s="1"/>
  <c r="F90" i="1" s="1"/>
  <c r="F87" i="1"/>
  <c r="F83" i="1"/>
  <c r="F82" i="1"/>
  <c r="F81" i="1" s="1"/>
  <c r="F72" i="1"/>
  <c r="F71" i="1" s="1"/>
  <c r="F70" i="1" s="1"/>
  <c r="F66" i="1"/>
  <c r="F58" i="1"/>
  <c r="F52" i="1"/>
  <c r="F49" i="1"/>
  <c r="F144" i="1" l="1"/>
  <c r="F110" i="1"/>
  <c r="F95" i="1"/>
  <c r="F48" i="1"/>
  <c r="F47" i="1" s="1"/>
  <c r="F46" i="1" s="1"/>
  <c r="F94" i="1" l="1"/>
  <c r="F45" i="1" s="1"/>
  <c r="F44" i="1" s="1"/>
  <c r="F43" i="1" s="1"/>
  <c r="F151" i="1" s="1"/>
  <c r="G143" i="1" l="1"/>
  <c r="G98" i="1"/>
  <c r="G138" i="1"/>
  <c r="G141" i="1"/>
  <c r="G125" i="1"/>
  <c r="G109" i="1"/>
  <c r="G89" i="1"/>
  <c r="G62" i="1"/>
  <c r="G132" i="1"/>
  <c r="G116" i="1"/>
  <c r="G88" i="1"/>
  <c r="G72" i="1"/>
  <c r="G56" i="1"/>
  <c r="G50" i="1"/>
  <c r="G102" i="1"/>
  <c r="G113" i="1"/>
  <c r="G140" i="1"/>
  <c r="G76" i="1"/>
  <c r="G67" i="1"/>
  <c r="G134" i="1"/>
  <c r="G137" i="1"/>
  <c r="G121" i="1"/>
  <c r="G105" i="1"/>
  <c r="G85" i="1"/>
  <c r="G57" i="1"/>
  <c r="G128" i="1"/>
  <c r="G112" i="1"/>
  <c r="G84" i="1"/>
  <c r="G69" i="1"/>
  <c r="G78" i="1"/>
  <c r="G65" i="1"/>
  <c r="G149" i="1"/>
  <c r="G93" i="1"/>
  <c r="G100" i="1"/>
  <c r="G54" i="1"/>
  <c r="G59" i="1"/>
  <c r="G146" i="1"/>
  <c r="G130" i="1"/>
  <c r="G133" i="1"/>
  <c r="G117" i="1"/>
  <c r="G97" i="1"/>
  <c r="G77" i="1"/>
  <c r="G53" i="1"/>
  <c r="G124" i="1"/>
  <c r="G104" i="1"/>
  <c r="G80" i="1"/>
  <c r="G74" i="1"/>
  <c r="G142" i="1"/>
  <c r="G129" i="1"/>
  <c r="G73" i="1"/>
  <c r="G120" i="1"/>
  <c r="G61" i="1"/>
  <c r="G68" i="1"/>
  <c r="G63" i="1"/>
  <c r="G106" i="1"/>
  <c r="G51" i="1"/>
  <c r="G55" i="1"/>
  <c r="G75" i="1"/>
  <c r="G86" i="1"/>
  <c r="G118" i="1"/>
  <c r="G64" i="1"/>
  <c r="G79" i="1"/>
  <c r="G99" i="1"/>
  <c r="G103" i="1"/>
  <c r="G107" i="1"/>
  <c r="G115" i="1"/>
  <c r="G119" i="1"/>
  <c r="G123" i="1"/>
  <c r="G127" i="1"/>
  <c r="G131" i="1"/>
  <c r="G135" i="1"/>
  <c r="G139" i="1"/>
  <c r="G151" i="1" l="1"/>
  <c r="C172" i="1" l="1"/>
  <c r="C37" i="1" l="1"/>
  <c r="D36" i="1" l="1"/>
  <c r="D30" i="1"/>
  <c r="D33" i="1"/>
  <c r="D32" i="1"/>
  <c r="D35" i="1"/>
  <c r="D31" i="1"/>
  <c r="D34" i="1"/>
  <c r="C171" i="1" l="1"/>
  <c r="I175" i="1" l="1"/>
  <c r="C173" i="1"/>
  <c r="I171" i="1" l="1"/>
  <c r="J171" i="1"/>
  <c r="F171" i="1"/>
  <c r="H171" i="1"/>
</calcChain>
</file>

<file path=xl/comments1.xml><?xml version="1.0" encoding="utf-8"?>
<comments xmlns="http://schemas.openxmlformats.org/spreadsheetml/2006/main">
  <authors>
    <author>MERCEDES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>MARTHA: Incluir solo rector y coordinador (es):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MARTHA: Incluye el docente orientador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MARTHA: Registrar secretria, pagador almacenista y auxiliares administrativos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MARTHA: Remitir evidencias de la convocatoria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MARTHA:
Remitir evidencias de la asistencia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MARTHA: Incluir todos los ingresos que hacen parte del presupuesto institucional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 xml:space="preserve">MARTHA: No registrar nuevamente valores y porcentajes. Este espacio es para analizar el comportamiento de los recursos asignados tal como ocurrió en la pandemia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0" authorId="0" shapeId="0">
      <text>
        <r>
          <rPr>
            <b/>
            <sz val="9"/>
            <color indexed="81"/>
            <rFont val="Tahoma"/>
            <charset val="1"/>
          </rPr>
          <t xml:space="preserve">MARTHA: Porcentaje con relación al total de egresos.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0" authorId="0" shapeId="0">
      <text>
        <r>
          <rPr>
            <b/>
            <sz val="9"/>
            <color indexed="81"/>
            <rFont val="Tahoma"/>
            <charset val="1"/>
          </rPr>
          <t>MARTHA: No registrar nuevamente valores y porcentajes. Este espacio es para analizar el comportamiento de los gastos institucionales e identificar el porcentaje de ejecución.</t>
        </r>
      </text>
    </comment>
    <comment ref="F155" authorId="0" shapeId="0">
      <text>
        <r>
          <rPr>
            <b/>
            <sz val="9"/>
            <color indexed="81"/>
            <rFont val="Tahoma"/>
            <charset val="1"/>
          </rPr>
          <t>MARTHA: Este espacio facilita la explicación sobre los valores del superávit con relación a las cuentas por pagar indicando que se encuentran en las cuentas bancarias. Incluir las explicaciones pertinentes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9" authorId="0" shapeId="0">
      <text>
        <r>
          <rPr>
            <b/>
            <sz val="9"/>
            <color indexed="81"/>
            <rFont val="Tahoma"/>
            <charset val="1"/>
          </rPr>
          <t>MARTHA: Relacionar cada una de las cuentas por pagar que quedan luego de liquidar presupuesto y todas las explicaciones que se crean necesarias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9" authorId="0" shapeId="0">
      <text>
        <r>
          <rPr>
            <b/>
            <sz val="9"/>
            <color indexed="81"/>
            <rFont val="Tahoma"/>
            <family val="2"/>
          </rPr>
          <t>MARTHA: Registrar los contratos en orden cronológico desde el primero hasta el último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5" authorId="0" shapeId="0">
      <text>
        <r>
          <rPr>
            <b/>
            <sz val="9"/>
            <color indexed="81"/>
            <rFont val="Tahoma"/>
            <family val="2"/>
          </rPr>
          <t>MARTHA: Registrar los contratos en orden cronológico desde el primero hasta el último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MERCEDES</author>
  </authors>
  <commentList>
    <comment ref="F2" authorId="0" shapeId="0">
      <text>
        <r>
          <rPr>
            <b/>
            <sz val="9"/>
            <color indexed="81"/>
            <rFont val="Tahoma"/>
            <charset val="1"/>
          </rPr>
          <t xml:space="preserve">MARTHA: Porcentaje con relación al total de egresos.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charset val="1"/>
          </rPr>
          <t>MARTHA: No registrar nuevamente valores y porcentajes. Este espacio es para analizar el comportamiento de los gastos institucionales e identificar el porcentaje de ejecución.</t>
        </r>
      </text>
    </comment>
  </commentList>
</comments>
</file>

<file path=xl/comments3.xml><?xml version="1.0" encoding="utf-8"?>
<comments xmlns="http://schemas.openxmlformats.org/spreadsheetml/2006/main">
  <authors>
    <author>MERCEDES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MARTHA: Incluir todos los ingresos que hacen parte del presupuesto institucional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 xml:space="preserve">MARTHA: No registrar nuevamente valores y porcentajes. Este espacio es para analizar el comportamiento de los recursos asignados tal como ocurrió en la pandemia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<sst xmlns="http://schemas.openxmlformats.org/spreadsheetml/2006/main" count="506" uniqueCount="338">
  <si>
    <t>1. INGRESOS POR FUENTE</t>
  </si>
  <si>
    <t>FUENTE</t>
  </si>
  <si>
    <t>VALOR</t>
  </si>
  <si>
    <t>%</t>
  </si>
  <si>
    <t>ANALISIS CUALITATIVO</t>
  </si>
  <si>
    <t>Aporte de Gratuidad CONPES</t>
  </si>
  <si>
    <t xml:space="preserve">Calidad Municipio (SGP) </t>
  </si>
  <si>
    <t>Calidad Departamento (SGP)</t>
  </si>
  <si>
    <t>Recursos propios</t>
  </si>
  <si>
    <t>Recursos de capital</t>
  </si>
  <si>
    <t xml:space="preserve">TOTAL INGRESOS </t>
  </si>
  <si>
    <t>Otros ingresos</t>
  </si>
  <si>
    <t>2. GASTOS POR RUBRO</t>
  </si>
  <si>
    <t>Remuneración Servicios Técnicos</t>
  </si>
  <si>
    <t>Honorarios</t>
  </si>
  <si>
    <t>Jornales</t>
  </si>
  <si>
    <t>Impresos y Publicaciones</t>
  </si>
  <si>
    <t>Mantenimiento del Establecimiento</t>
  </si>
  <si>
    <t>Gastos Financieros</t>
  </si>
  <si>
    <t>IDENTIFICACION RUBRO</t>
  </si>
  <si>
    <t>CODIGO</t>
  </si>
  <si>
    <t>3. RESULTADO DEL EJERCICIO</t>
  </si>
  <si>
    <t>INGRESOS</t>
  </si>
  <si>
    <t>4. SALDO DISPONIBLE DE EFECTIVO</t>
  </si>
  <si>
    <t>No. CUENTA</t>
  </si>
  <si>
    <t>SALDO</t>
  </si>
  <si>
    <t>SALDO EN CAJA</t>
  </si>
  <si>
    <t>TOTAL EFECTIVO EN BANCOS</t>
  </si>
  <si>
    <t>I. INFORMACIÓN BÁSICA</t>
  </si>
  <si>
    <t>II. GESTIÓN ADMINISTRATIVA Y FINANCIERA</t>
  </si>
  <si>
    <t>ANÁLISIS CUALITATIVO</t>
  </si>
  <si>
    <t>Nombre del Rector (a):</t>
  </si>
  <si>
    <t>Firma del Rector (a):</t>
  </si>
  <si>
    <t>Fecha de entrega a la SED:</t>
  </si>
  <si>
    <t xml:space="preserve"> </t>
  </si>
  <si>
    <t xml:space="preserve">Otros Aportes  Departamento </t>
  </si>
  <si>
    <t>FIRMAS</t>
  </si>
  <si>
    <t>OBJETO</t>
  </si>
  <si>
    <t>SI</t>
  </si>
  <si>
    <t>NO</t>
  </si>
  <si>
    <t>SECOP</t>
  </si>
  <si>
    <t>III. SINTESIS DE INFORMACION SOBRE CONTRATOS SUSCRITOS</t>
  </si>
  <si>
    <t>RECURSOS</t>
  </si>
  <si>
    <t>RUBRO</t>
  </si>
  <si>
    <t xml:space="preserve">No. ORDEN </t>
  </si>
  <si>
    <t>LA INFORMACION ANTERIOR FUE DADA A CONOCER MEDIANTE AUDIENCIA PUBLICA EN LA FECHA REGISTRADA</t>
  </si>
  <si>
    <t xml:space="preserve">TOTAL SALDO DISPONIBLE </t>
  </si>
  <si>
    <t xml:space="preserve">Presupuesto Institucional: </t>
  </si>
  <si>
    <t xml:space="preserve">Superávit </t>
  </si>
  <si>
    <t>Cuentas por pagar</t>
  </si>
  <si>
    <t>PORCENTAJE</t>
  </si>
  <si>
    <t>PORCENTAJE EJECUCION</t>
  </si>
  <si>
    <t>BAJO</t>
  </si>
  <si>
    <t>ASPECTOS</t>
  </si>
  <si>
    <t>Total Gastos</t>
  </si>
  <si>
    <t>MUY BAJO</t>
  </si>
  <si>
    <t xml:space="preserve">BUENO </t>
  </si>
  <si>
    <t>MUY BUENO</t>
  </si>
  <si>
    <t>PORCENTAJE DE EJECUCIÓN PRESUPUESTAL</t>
  </si>
  <si>
    <t>INFORME DE AUDIENCIA PÚBLICA DE RENDICIÓN DE CUENTAS - ANEXO 2</t>
  </si>
  <si>
    <t>SIA OBSERVA</t>
  </si>
  <si>
    <t>2.1.2.02.02.008.04</t>
  </si>
  <si>
    <t>2.1.2.02.02.008.03</t>
  </si>
  <si>
    <t>2.1.2.02.02.009.03</t>
  </si>
  <si>
    <t>2</t>
  </si>
  <si>
    <t>A</t>
  </si>
  <si>
    <t>Gastos</t>
  </si>
  <si>
    <t>2.1</t>
  </si>
  <si>
    <t>Funcionamiento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</si>
  <si>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</si>
  <si>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</si>
  <si>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</si>
  <si>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</si>
  <si>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</si>
  <si>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</si>
  <si>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2.1.2.01.01.003</t>
  </si>
  <si>
    <t>Maquinaria y equipo</t>
  </si>
  <si>
    <t>2.1.2.01.01.003.01</t>
  </si>
  <si>
    <t>Maquinaria para uso general</t>
  </si>
  <si>
    <t>2.1.2.01.01.003.01.02</t>
  </si>
  <si>
    <t>C</t>
  </si>
  <si>
    <t>Bombas, compresores, motores de fuerza hidráulica y motores de potencia neumática y válvulas y sus partes y piezas</t>
  </si>
  <si>
    <t>2.1.2.01.01.003.01.06</t>
  </si>
  <si>
    <t>2.1.2.01.01.003.02</t>
  </si>
  <si>
    <t>2.1.2.01.01.003.02.01</t>
  </si>
  <si>
    <t>2.1.2.01.01.003.02.02</t>
  </si>
  <si>
    <t>2.1.2.01.01.003.02.05</t>
  </si>
  <si>
    <t>Otras máquinas para usos generales y sus partes y piezas</t>
  </si>
  <si>
    <t>Maquinaria para usos especiales</t>
  </si>
  <si>
    <t>Maquinaria agropecuaria o silvícola y sus partes y piezas</t>
  </si>
  <si>
    <t>Máquinas herramientas y sus partes, piezas y accesorios</t>
  </si>
  <si>
    <t>Maquinaria para la elaboración de alimentos, bebidas y tabaco, y sus partes y piezas</t>
  </si>
  <si>
    <t>2.1.2.01.01.003.02.07</t>
  </si>
  <si>
    <t>Aparatos de uso doméstico y sus partes y piezas</t>
  </si>
  <si>
    <t>2.1.2.01.01.003.02.08</t>
  </si>
  <si>
    <t>Otra maquinaria para usos especiales y sus partes y piezas</t>
  </si>
  <si>
    <t>2.1.2.01.01.003.03</t>
  </si>
  <si>
    <t>Maquinaria de oficina, contabilidad e informática</t>
  </si>
  <si>
    <t>2.1.2.01.01.003.03.02</t>
  </si>
  <si>
    <t>Maquinaria de informática y sus partes, piezas y accesorios</t>
  </si>
  <si>
    <t>2.1.2.01.01.003.04</t>
  </si>
  <si>
    <t>Maquinaria y aparatos eléctricos</t>
  </si>
  <si>
    <t>2.1.2.01.01.003.04.02</t>
  </si>
  <si>
    <t>Aparatos de control eléctrico y distribución de electricidad y sus partes y piezas</t>
  </si>
  <si>
    <t>2.1.2.01.01.003.04.03</t>
  </si>
  <si>
    <t>Hilos y cables aislados; cable de fibra óptica</t>
  </si>
  <si>
    <t>2.1.2.01.01.003.04.04</t>
  </si>
  <si>
    <t>Acumuladores, pilas y baterías primarias y sus partes y piezas</t>
  </si>
  <si>
    <t>2.1.2.01.01.003.04.05</t>
  </si>
  <si>
    <t>Lámparas eléctricas de incandescencia o descarga; lámparas de arco, equipo para alumbrado eléctrico; sus partes y piezas</t>
  </si>
  <si>
    <t>2.1.2.01.01.003.04.06</t>
  </si>
  <si>
    <t>Otro equipo eléctrico y sus partes y piezas</t>
  </si>
  <si>
    <t>2.1.2.01.01.003.05</t>
  </si>
  <si>
    <t>Equipo y aparatos de radio, televisión y comunicaciones</t>
  </si>
  <si>
    <t>2.1.2.01.01.003.05.02</t>
  </si>
  <si>
    <t>Aparatos transmisores de televisión y radio; televisión, video y cámaras digitales; teléfonos</t>
  </si>
  <si>
    <t>2.1.2.01.01.003.05.03</t>
  </si>
  <si>
    <t>Radiorreceptores y receptores de televisión; aparatos para la grabación y reproducción de sonido y video; micrófonos, altavoces, amplificadores, etc.</t>
  </si>
  <si>
    <t>2.1.2.01.01.003.05.05</t>
  </si>
  <si>
    <t>Discos, cintas, dispositivos de almacenamiento en estado sólido no volátiles y otros medios, no grabados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</si>
  <si>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</si>
  <si>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</si>
  <si>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</si>
  <si>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</si>
  <si>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</t>
  </si>
  <si>
    <t>Muebles</t>
  </si>
  <si>
    <t>2.1.2.01.01.004.01.01.01</t>
  </si>
  <si>
    <t>Asientos</t>
  </si>
  <si>
    <t>2.1.2.01.01.004.01.01.02</t>
  </si>
  <si>
    <t>Muebles del tipo utilizado en la oficina</t>
  </si>
  <si>
    <t>2.1.2.01.01.004.01.01.03</t>
  </si>
  <si>
    <t>Muebles de madera, del tipo usado en la cocina</t>
  </si>
  <si>
    <t>2.1.2.01.01.004.01.01.04</t>
  </si>
  <si>
    <t>Otros muebles N.C.P.</t>
  </si>
  <si>
    <t>2.1.2.01.01.004.01.01.05</t>
  </si>
  <si>
    <t>Somieres, colchones con muebles, rellenos o guarnecidos interiormente con cualquier material, de caucho o plásticos celulares, recubiertos o no</t>
  </si>
  <si>
    <t>2.1.2.01.01.004.01.01.06</t>
  </si>
  <si>
    <t>Partes y piezas de muebles</t>
  </si>
  <si>
    <t>2.1.2.01.01.004.01.02</t>
  </si>
  <si>
    <t>Instrumentos musicales</t>
  </si>
  <si>
    <t>2.1.2.01.01.004.01.03</t>
  </si>
  <si>
    <t>Artículos de deporte</t>
  </si>
  <si>
    <t>2.1.2.01.01.005</t>
  </si>
  <si>
    <t>Otros activos fijos</t>
  </si>
  <si>
    <t>2.1.2.01.01.005.01</t>
  </si>
  <si>
    <t>Recursos biológicos cultivados</t>
  </si>
  <si>
    <t>2.1.2.01.01.005.01.01</t>
  </si>
  <si>
    <t xml:space="preserve">Recursos animales que generan productos en forma repetida  </t>
  </si>
  <si>
    <t>2.1.2.01.01.005.01.01.01</t>
  </si>
  <si>
    <t>Animales de cría</t>
  </si>
  <si>
    <t>2.1.2.01.01.005.01.01.02</t>
  </si>
  <si>
    <t>Ganado lechero</t>
  </si>
  <si>
    <t>2.1.2.01.01.005.01.01.08</t>
  </si>
  <si>
    <t>Otros animales que generan productos en forma repetida</t>
  </si>
  <si>
    <t>2.1.2.01.01.005.01.02</t>
  </si>
  <si>
    <t xml:space="preserve">Árboles, cultivos y plantas que generan productos en forma repetida </t>
  </si>
  <si>
    <t>2.1.2.01.01.005.01.02.01</t>
  </si>
  <si>
    <t>Árboles frutales</t>
  </si>
  <si>
    <t>2.1.2.01.01.005.01.02.06</t>
  </si>
  <si>
    <t>Otros árboles, cultivos y plantas que generan productos en forma repetida</t>
  </si>
  <si>
    <t>2.1.2.01.01.005.02</t>
  </si>
  <si>
    <t>Productos de la propiedad intelectual</t>
  </si>
  <si>
    <t>2.1.2.01.01.005.02.03</t>
  </si>
  <si>
    <t>Programas de informática y bases de datos</t>
  </si>
  <si>
    <t>2.1.2.01.01.005.02.03.01</t>
  </si>
  <si>
    <t>Programas de informática</t>
  </si>
  <si>
    <t>2.1.2.01.01.005.02.03.01.01</t>
  </si>
  <si>
    <t>Paquetes de software</t>
  </si>
  <si>
    <t>2.1.2.02</t>
  </si>
  <si>
    <t>Adquisiciones diferentes de activos</t>
  </si>
  <si>
    <t>2.1.2.02.01</t>
  </si>
  <si>
    <t>Materiales y suministros</t>
  </si>
  <si>
    <t>2.1.2.02.01.000</t>
  </si>
  <si>
    <t>Agricultura, silvicultura y productos de la pesca</t>
  </si>
  <si>
    <t>2.1.2.02.01.000.01</t>
  </si>
  <si>
    <t>Productos de la agricultura y la horticultura</t>
  </si>
  <si>
    <t>2.1.2.02.01.000.02</t>
  </si>
  <si>
    <t>Animales vivos y productos animales (Excepto la carne)</t>
  </si>
  <si>
    <t>2.1.2.02.01.000.03</t>
  </si>
  <si>
    <t>Pescado y otros productos de la pesca</t>
  </si>
  <si>
    <t>2.1.2.02.01.001</t>
  </si>
  <si>
    <t>Suministro de productos de cafetería</t>
  </si>
  <si>
    <t>2.1.2.02.01.003</t>
  </si>
  <si>
    <t>Otros bienes transportables (excepto productos metálicos, maquinaria y equipo)</t>
  </si>
  <si>
    <t>2.1.2.02.01.003.01</t>
  </si>
  <si>
    <t>Compra y recarga de tóner y cartuchos</t>
  </si>
  <si>
    <t>2.1.2.02.01.003.02</t>
  </si>
  <si>
    <t>Compra y recarga de extintores</t>
  </si>
  <si>
    <t>2.1.2.02.01.003.03</t>
  </si>
  <si>
    <t>Textos, libros, guías y demás material pedagógico</t>
  </si>
  <si>
    <t>2.1.2.02.01.003.04</t>
  </si>
  <si>
    <t>Textos, libros, guías y demás material administrativo</t>
  </si>
  <si>
    <t>2.1.2.02.01.003.05</t>
  </si>
  <si>
    <t>Artículos de aseo y elementos de bioseguridad</t>
  </si>
  <si>
    <t>2.1.2.02.01.003.06</t>
  </si>
  <si>
    <t>Combustibles y lubricantes</t>
  </si>
  <si>
    <t>2.1.2.02.01.004</t>
  </si>
  <si>
    <t>Productos metálicos y paquetes de software</t>
  </si>
  <si>
    <t>2.1.2.02.01.004.01</t>
  </si>
  <si>
    <t>Alarmas</t>
  </si>
  <si>
    <t>2.1.2.02.02</t>
  </si>
  <si>
    <t>Adquisición de servicios</t>
  </si>
  <si>
    <t>2.1.2.02.02.005</t>
  </si>
  <si>
    <t>Servicios de la construcción</t>
  </si>
  <si>
    <t>2.1.2.02.02.005.01</t>
  </si>
  <si>
    <t>2.1.2.02.02.005.02</t>
  </si>
  <si>
    <t>Adecuaciones de Infraestuctura Internados</t>
  </si>
  <si>
    <t>2.1.2.02.02.006</t>
  </si>
  <si>
    <t>Servicios de alojamiento; servicios de suministro de comidas y bebidas; servicios de transporte; y servicios de distribución de electricidad, gas y agua</t>
  </si>
  <si>
    <t>2.1.2.02.02.006.01</t>
  </si>
  <si>
    <t>Servicio  de Acueducto</t>
  </si>
  <si>
    <t>2.1.2.02.02.006.02</t>
  </si>
  <si>
    <t>Servicio de Energía</t>
  </si>
  <si>
    <t>2.1.2.02.02.006.03</t>
  </si>
  <si>
    <t>Servicio de Gas</t>
  </si>
  <si>
    <t>2.1.2.02.02.006.04</t>
  </si>
  <si>
    <t>Viáticos y gastos de viaje (Estudiantes)</t>
  </si>
  <si>
    <t>2.1.2.02.02.006.05</t>
  </si>
  <si>
    <t>Gastos de transporte y ccomunicación</t>
  </si>
  <si>
    <t>2.1.2.02.02.006.06</t>
  </si>
  <si>
    <t>Alimentación Internados</t>
  </si>
  <si>
    <t>2.1.2.02.02.006.07</t>
  </si>
  <si>
    <t>Insumos para elaboración de productos procesados</t>
  </si>
  <si>
    <t>2.1.2.02.02.007</t>
  </si>
  <si>
    <t>Servicios financieros y servicios conexos, servicios inmobiliarios y servicios de leasing</t>
  </si>
  <si>
    <t>2.1.2.02.02.007.01</t>
  </si>
  <si>
    <t>2.1.2.02.02.007.02</t>
  </si>
  <si>
    <t>Pólizas</t>
  </si>
  <si>
    <t>2.1.2.02.02.007.03</t>
  </si>
  <si>
    <t>Arrendamientos de bienes muebles e inmuebles</t>
  </si>
  <si>
    <t>2.1.2.02.02.008</t>
  </si>
  <si>
    <t xml:space="preserve">Servicios prestados a las empresas y servicios de producción </t>
  </si>
  <si>
    <t>2.1.2.02.02.008.01</t>
  </si>
  <si>
    <t>Telefonía</t>
  </si>
  <si>
    <t>2.1.2.02.02.008.02</t>
  </si>
  <si>
    <t>Internet</t>
  </si>
  <si>
    <t>2.1.2.02.02.008.05</t>
  </si>
  <si>
    <t>2.1.2.02.02.008.06</t>
  </si>
  <si>
    <t>Licencia de Uso Software</t>
  </si>
  <si>
    <t>2.1.2.02.02.008.07</t>
  </si>
  <si>
    <t>Hosting páginas web</t>
  </si>
  <si>
    <t>2.1.2.02.02.008.08</t>
  </si>
  <si>
    <t>Firmas digitales</t>
  </si>
  <si>
    <t>2.1.2.02.02.008.09</t>
  </si>
  <si>
    <t>Mantenimiento de Mobiliario, software y equipos</t>
  </si>
  <si>
    <t>2.1.2.02.02.009</t>
  </si>
  <si>
    <t>Servicios para la comunidad, sociales y personales</t>
  </si>
  <si>
    <t>2.1.2.02.02.009.01</t>
  </si>
  <si>
    <t>Servicio de Alcantarillado</t>
  </si>
  <si>
    <t>2.1.2.02.02.009.02</t>
  </si>
  <si>
    <t>Servicio de Aseo</t>
  </si>
  <si>
    <t>2.1.2.02.02.009.04</t>
  </si>
  <si>
    <t>Actividades científicas, deportivas y culturales</t>
  </si>
  <si>
    <t>2.1.2.02.02.009.05</t>
  </si>
  <si>
    <t>Inscripcion y participación en competencias cinetíficas, deportivas y culturales</t>
  </si>
  <si>
    <t>2.1.2.02.02.009.06</t>
  </si>
  <si>
    <t xml:space="preserve">Honorarios Hora Cátedra Ciclo Complementario </t>
  </si>
  <si>
    <t>2.1.2.02.02.009.07</t>
  </si>
  <si>
    <t>Proyectos Pedagógicos</t>
  </si>
  <si>
    <t>2.1.8</t>
  </si>
  <si>
    <t>Gastos por tributos, tasas, contribuciones, multas, sanciones e intereses de mora</t>
  </si>
  <si>
    <t>2.1.8.01</t>
  </si>
  <si>
    <t>Impuestos</t>
  </si>
  <si>
    <t>2.1.8.01.14</t>
  </si>
  <si>
    <t>Gravamen a los movimientos financieros</t>
  </si>
  <si>
    <t>2.1.8.05</t>
  </si>
  <si>
    <t>Multas, sanciones e intereses de mora</t>
  </si>
  <si>
    <t>2.1.8.05.01</t>
  </si>
  <si>
    <t>Multas y sanciones</t>
  </si>
  <si>
    <t>2.1.8.05.01.004</t>
  </si>
  <si>
    <t>Sanciones administrativas</t>
  </si>
  <si>
    <t>2.1.8.05.02</t>
  </si>
  <si>
    <t>Intereses de mora</t>
  </si>
  <si>
    <t>NIVEL</t>
  </si>
  <si>
    <t>TIPO</t>
  </si>
  <si>
    <t>NOMBRE DE LA CUENTA</t>
  </si>
  <si>
    <t xml:space="preserve">GASTOS </t>
  </si>
  <si>
    <t>SUPERAVIT</t>
  </si>
  <si>
    <t xml:space="preserve">BANCO </t>
  </si>
  <si>
    <t>FECHA</t>
  </si>
  <si>
    <t>DIA/MES/AÑO</t>
  </si>
  <si>
    <t>TIPO DE CUENTA</t>
  </si>
  <si>
    <t>CONTINUACION DE LA SINTESIS DE INFORMACION SOBRE CONTRATOS SUSCRITOS</t>
  </si>
  <si>
    <t>NÚMERO DE SEDES: 13</t>
  </si>
  <si>
    <t>NÚMERO DE DIRECTIVOS DOCENTES: 02</t>
  </si>
  <si>
    <t>NÚMERO DE DOCENTES:  41</t>
  </si>
  <si>
    <t>NÚMERO DE ADMINISTRATIVOS: 02</t>
  </si>
  <si>
    <t>HORARIO: DE 8:00 a.m. a 12:00 p.m..</t>
  </si>
  <si>
    <t>LUGAR:  AUDITORIO</t>
  </si>
  <si>
    <t>No. DE ASISTENTES: 200</t>
  </si>
  <si>
    <t xml:space="preserve">ESTABLECIMIENTO EDUCATIVO MARIA AUXILIADORA                      ESPECIALIDAD  ACADEMICA      </t>
  </si>
  <si>
    <t>Código DANE No. 141244000307</t>
  </si>
  <si>
    <t>Dirección:  CALLE 1 No 8 04                                          Teléfono: 3168705917</t>
  </si>
  <si>
    <t xml:space="preserve">MUY BAJO: 0% - 30                              </t>
  </si>
  <si>
    <t xml:space="preserve">BAJO: 31% A 60%                                                </t>
  </si>
  <si>
    <t xml:space="preserve"> BUENO: 61% - 90%                                </t>
  </si>
  <si>
    <t xml:space="preserve"> MUY BUENO: 91% - 100%                 </t>
  </si>
  <si>
    <t>CTA AHORROS - MAESTRA</t>
  </si>
  <si>
    <t>CTA AHORROS - PAGADORA</t>
  </si>
  <si>
    <t>CTA CORRIENTE - REC PROPIOS</t>
  </si>
  <si>
    <t>BANCO AGRARIO DE COLOMBIA</t>
  </si>
  <si>
    <t xml:space="preserve"> MUNICIPIO DE ELIAS HUILA</t>
  </si>
  <si>
    <t>NIT 891,103,341-2</t>
  </si>
  <si>
    <t>TOTAL GASTOS  PAGADOS</t>
  </si>
  <si>
    <t>PERÍODO DE RENDICIÓN: 1/01/2024 A 30/06/2024</t>
  </si>
  <si>
    <t>Durante el segundo semestre de esta vigencia el 93,73% corresponden a tranferencias de gratuidad , el 0,0 % corresponden a transferencias departamentales, el  1,36 % a recursos propios, el 4,58% al superavit de la vigencia anterior y el 0,32% corresponde a los rendimientos financieros generados por el banco  para un total de $80,217,396 correspondientes al 93% del total presupuestado.</t>
  </si>
  <si>
    <t>En el primer  semestre del año lectivo 2024 se han invertido el 36% de los recursos recaudados, el superavit a 30 de junio de 2024 corresponde al 64% que corresponden al superavit de la vigencia</t>
  </si>
  <si>
    <t>Al comprarar los saldos de los bancos con el superavit, la diferencia $11.735.119,10 corresponde a la retencion en la fuente y a las cuentas por pagar de los contratos que aun no han sido cancelados en su totalidad a 30 de junio de 2024</t>
  </si>
  <si>
    <t>Correo Electrónico: mariauxiliadora.elias@sedhuila.gov.co</t>
  </si>
  <si>
    <t>No. DVOS DOCENTES Y DOCENTES DEL1278:  35</t>
  </si>
  <si>
    <t>No.DVOS DOCENTES Y DOCENTES DEL 2277: 06</t>
  </si>
  <si>
    <t>ROBERTO GERMAN OÑATE</t>
  </si>
  <si>
    <t>Aprobada por Resolución No. 2423 del 21 de MES  MARZO del 2024</t>
  </si>
  <si>
    <t>FECHA RELIZACIÓN AUDIENCIA: 12/07/2024</t>
  </si>
  <si>
    <t>001-2024</t>
  </si>
  <si>
    <t>LA CONTRATISTA EN SU CALIDAD DE CONTADORA SE COMPROMETE A ACTUALIZAR LA INFORMACIÓN DESDE EL MES DE ENERO HASTA LA FECHA DE INICIACIÓN DEL PRESENTE CONTRATO Y ASESORAR A LA INSTITUCIÓN EN MATERIA PRESUPUESTAL Y CONTABLE PARA LA VIGENCIA 2024</t>
  </si>
  <si>
    <t>calidad gratuidad</t>
  </si>
  <si>
    <t>$8,630,000.00</t>
  </si>
  <si>
    <t>xxx</t>
  </si>
  <si>
    <t>002-2024</t>
  </si>
  <si>
    <t>PRESTAR LOS SERVICIOS DE LICENCIA DE USO, ACTUALIZACIÓN, CAPACITACIÓN, MANTENIMIENTO Y SOPORTE DEL SOFTWARE PRESUPUESTAL PERSONALIZADO DE LA I.E. MARIA AUXILIADORA</t>
  </si>
  <si>
    <t>$956,200.00</t>
  </si>
  <si>
    <t>003-2024</t>
  </si>
  <si>
    <t>SERVICO DE RECARGAS DE TONER Y TINTAS PARA DIFRENTES SEDES DE LA INSTITUCIÓN EDUCATIVA MARÍA AUXILIADORA DE ELIAS HUILA</t>
  </si>
  <si>
    <t>$3,000,000.00</t>
  </si>
  <si>
    <t>004-2024</t>
  </si>
  <si>
    <t>Sistematizar Notas, observaciones, asistencia, hojas de vida de los estudiantes, y descargue de boletines de Informes Periódicos a los Padres de familia, de todos los estudiantes: Preescolar, Básica Primaria, Secundaria y Media de la I.E. María Auxiliadora Elías Huila.</t>
  </si>
  <si>
    <t>Licencia de Uso Software  Hosting páginas web</t>
  </si>
  <si>
    <t>$3,160,104.00</t>
  </si>
  <si>
    <t>005-2024</t>
  </si>
  <si>
    <t>PÓLIZAS DE MANEJO GLOBAL DEL SECTOR OFICIAL QUE AMPAREN A LA ENTIDAD BENEFICIARIA CONTRA LAS PERDIDAS PATRIMONIALES SUFRIDA EN LA VIGENCIA DE LA POLIZA ,QUE IMPLIQUEN MENOSCABO DE FONDOS Y BIENES PUBLICOS , CAUSADOS POR LOS SERVIDORES PUBLICOS ,QUE OCUPEN LOS CARGOS AFIANZADOS POR INCURRIR EN CONDUCTAS QUE SE TIPIFIQUEN COMO DELITOS CONTRA LA ADMINISTRACION PUBLICA O QUE GENEREN FALLOS CON RESPONSABILIDAD FISCAL, SIEMPRE Y CUANDO LA CONDUCTA QUE DIO ORIGEN AL DAÑO TENGA LUGAR DENTRO DE LA VIGENCIA DE LA POLIZA.</t>
  </si>
  <si>
    <t>$3,077,888.00</t>
  </si>
  <si>
    <t>006-2024</t>
  </si>
  <si>
    <t>COMPRA DE TV de 55” Y 58” LED UHD4K SMART TV Y TEATRO EN CASA 5.1 COMPLETO CON SUBWOOFER</t>
  </si>
  <si>
    <t>$7,491,748.00</t>
  </si>
  <si>
    <t>007-2024</t>
  </si>
  <si>
    <t>PRESTAR LOS SERVICIOS DE PARAMETRIZACION INICIAL, LICENCIA DE USO, INSTALACION, CAPACITACIÓN, MANTENIMIENTO Y SOPORTE DEL SOFTWARE DE INVENTARIOS PERSONALIZADO DE LA I.E. MARIA AUXILIADORA.</t>
  </si>
  <si>
    <t>$2,200,000.00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</si>
</sst>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&quot;$&quot;* #,##0_-;\-&quot;$&quot;* #,##0_-;_-&quot;$&quot;* &quot;-&quot;_-;_-@_-"/>
    <numFmt numFmtId="166" formatCode="&quot;$&quot;\ #,##0.00"/>
    <numFmt numFmtId="167" formatCode="00"/>
    <numFmt numFmtId="168" formatCode="&quot;$&quot;\ #,##0"/>
    <numFmt numFmtId="169" formatCode="&quot;$&quot;#,##0.00"/>
    <numFmt numFmtId="170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212529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212529"/>
      <name val="Calibri"/>
      <family val="2"/>
      <scheme val="minor"/>
    </font>
    <font>
      <sz val="10"/>
      <color rgb="FF212529"/>
      <name val="Segoe UI"/>
      <family val="2"/>
    </font>
    <font>
      <b/>
      <sz val="11"/>
      <color rgb="FF212529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1" fontId="20" fillId="2" borderId="0" applyFill="0">
      <alignment horizontal="center" vertical="center"/>
    </xf>
    <xf numFmtId="0" fontId="8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0">
    <xf numFmtId="0" fontId="0" fillId="0" borderId="0" xfId="0"/>
    <xf numFmtId="0" fontId="5" fillId="0" borderId="0" xfId="0" applyFont="1"/>
    <xf numFmtId="0" fontId="5" fillId="0" borderId="1" xfId="0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34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32" xfId="0" applyFont="1" applyBorder="1"/>
    <xf numFmtId="0" fontId="5" fillId="0" borderId="35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17" xfId="0" applyFont="1" applyBorder="1"/>
    <xf numFmtId="0" fontId="4" fillId="0" borderId="41" xfId="0" applyFont="1" applyBorder="1" applyAlignment="1">
      <alignment horizontal="center"/>
    </xf>
    <xf numFmtId="0" fontId="4" fillId="0" borderId="41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16" xfId="0" applyFont="1" applyBorder="1"/>
    <xf numFmtId="0" fontId="3" fillId="0" borderId="21" xfId="0" applyFont="1" applyBorder="1" applyAlignment="1">
      <alignment horizontal="center" vertical="center"/>
    </xf>
    <xf numFmtId="0" fontId="5" fillId="0" borderId="9" xfId="0" applyFont="1" applyBorder="1"/>
    <xf numFmtId="166" fontId="5" fillId="0" borderId="27" xfId="0" applyNumberFormat="1" applyFont="1" applyBorder="1" applyAlignment="1">
      <alignment vertical="center"/>
    </xf>
    <xf numFmtId="166" fontId="5" fillId="0" borderId="9" xfId="0" applyNumberFormat="1" applyFont="1" applyBorder="1" applyAlignment="1">
      <alignment vertic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5" fillId="0" borderId="1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166" fontId="5" fillId="0" borderId="14" xfId="0" applyNumberFormat="1" applyFont="1" applyBorder="1" applyAlignment="1">
      <alignment horizontal="right"/>
    </xf>
    <xf numFmtId="0" fontId="5" fillId="0" borderId="11" xfId="0" applyFont="1" applyBorder="1" applyAlignment="1">
      <alignment horizontal="left"/>
    </xf>
    <xf numFmtId="0" fontId="9" fillId="0" borderId="1" xfId="3" applyFont="1" applyBorder="1" applyAlignment="1" applyProtection="1">
      <alignment vertical="center" wrapText="1"/>
      <protection locked="0"/>
    </xf>
    <xf numFmtId="10" fontId="5" fillId="0" borderId="1" xfId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5" fillId="0" borderId="20" xfId="0" applyFont="1" applyBorder="1"/>
    <xf numFmtId="0" fontId="5" fillId="0" borderId="21" xfId="0" applyFont="1" applyBorder="1"/>
    <xf numFmtId="0" fontId="15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21" fillId="7" borderId="1" xfId="5" applyFont="1" applyFill="1" applyBorder="1" applyAlignment="1" applyProtection="1">
      <alignment horizontal="left" vertical="center" wrapText="1"/>
      <protection hidden="1"/>
    </xf>
    <xf numFmtId="0" fontId="19" fillId="2" borderId="1" xfId="5" applyFont="1" applyFill="1" applyBorder="1" applyAlignment="1" applyProtection="1">
      <alignment horizontal="left" vertical="center" wrapText="1"/>
      <protection hidden="1"/>
    </xf>
    <xf numFmtId="1" fontId="17" fillId="7" borderId="1" xfId="4" applyFont="1" applyFill="1" applyBorder="1" applyAlignment="1">
      <alignment horizontal="left" vertical="center" wrapText="1"/>
    </xf>
    <xf numFmtId="1" fontId="20" fillId="2" borderId="1" xfId="4" applyFill="1" applyBorder="1" applyAlignment="1">
      <alignment horizontal="left" vertical="center" wrapText="1"/>
    </xf>
    <xf numFmtId="167" fontId="15" fillId="4" borderId="1" xfId="3" applyNumberFormat="1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wrapText="1"/>
    </xf>
    <xf numFmtId="0" fontId="16" fillId="7" borderId="1" xfId="0" applyFont="1" applyFill="1" applyBorder="1" applyAlignment="1">
      <alignment horizontal="left" vertical="center" wrapText="1"/>
    </xf>
    <xf numFmtId="1" fontId="17" fillId="6" borderId="1" xfId="4" applyFont="1" applyFill="1" applyBorder="1" applyAlignment="1">
      <alignment horizontal="left" vertical="center" wrapText="1"/>
    </xf>
    <xf numFmtId="0" fontId="17" fillId="8" borderId="1" xfId="6" applyFont="1" applyFill="1" applyBorder="1" applyAlignment="1">
      <alignment horizontal="left" vertical="center" wrapText="1"/>
    </xf>
    <xf numFmtId="0" fontId="17" fillId="6" borderId="1" xfId="6" applyFont="1" applyFill="1" applyBorder="1" applyAlignment="1">
      <alignment horizontal="left" vertical="center" wrapText="1"/>
    </xf>
    <xf numFmtId="0" fontId="20" fillId="2" borderId="1" xfId="6" applyFont="1" applyFill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17" fillId="5" borderId="1" xfId="6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15" fillId="4" borderId="11" xfId="0" applyFont="1" applyFill="1" applyBorder="1"/>
    <xf numFmtId="0" fontId="16" fillId="5" borderId="11" xfId="0" applyFont="1" applyFill="1" applyBorder="1"/>
    <xf numFmtId="0" fontId="17" fillId="6" borderId="11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1" xfId="0" applyFont="1" applyFill="1" applyBorder="1"/>
    <xf numFmtId="0" fontId="16" fillId="6" borderId="11" xfId="0" applyFont="1" applyFill="1" applyBorder="1"/>
    <xf numFmtId="0" fontId="16" fillId="6" borderId="11" xfId="0" applyFont="1" applyFill="1" applyBorder="1" applyAlignment="1">
      <alignment vertical="center"/>
    </xf>
    <xf numFmtId="0" fontId="16" fillId="7" borderId="11" xfId="0" applyFont="1" applyFill="1" applyBorder="1"/>
    <xf numFmtId="0" fontId="16" fillId="7" borderId="11" xfId="0" applyFont="1" applyFill="1" applyBorder="1" applyAlignment="1">
      <alignment vertical="center"/>
    </xf>
    <xf numFmtId="0" fontId="16" fillId="8" borderId="11" xfId="0" applyFont="1" applyFill="1" applyBorder="1"/>
    <xf numFmtId="0" fontId="18" fillId="0" borderId="11" xfId="0" applyFont="1" applyBorder="1"/>
    <xf numFmtId="0" fontId="18" fillId="6" borderId="11" xfId="0" applyFont="1" applyFill="1" applyBorder="1"/>
    <xf numFmtId="49" fontId="9" fillId="0" borderId="11" xfId="3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9" fontId="5" fillId="0" borderId="14" xfId="1" applyFont="1" applyBorder="1" applyAlignment="1">
      <alignment horizontal="center" vertical="center"/>
    </xf>
    <xf numFmtId="0" fontId="15" fillId="3" borderId="28" xfId="0" applyFont="1" applyFill="1" applyBorder="1"/>
    <xf numFmtId="0" fontId="15" fillId="3" borderId="7" xfId="0" applyFont="1" applyFill="1" applyBorder="1" applyAlignment="1">
      <alignment horizontal="center"/>
    </xf>
    <xf numFmtId="167" fontId="15" fillId="3" borderId="7" xfId="3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3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4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/>
    <xf numFmtId="0" fontId="3" fillId="0" borderId="41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wrapText="1"/>
    </xf>
    <xf numFmtId="0" fontId="5" fillId="0" borderId="28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3" xfId="0" applyFont="1" applyBorder="1" applyAlignment="1">
      <alignment wrapText="1"/>
    </xf>
    <xf numFmtId="0" fontId="6" fillId="0" borderId="41" xfId="0" applyFont="1" applyBorder="1" applyAlignment="1">
      <alignment horizontal="center" vertical="center" wrapText="1"/>
    </xf>
    <xf numFmtId="0" fontId="3" fillId="0" borderId="51" xfId="0" applyFont="1" applyBorder="1"/>
    <xf numFmtId="0" fontId="3" fillId="0" borderId="41" xfId="0" applyFont="1" applyBorder="1"/>
    <xf numFmtId="168" fontId="5" fillId="0" borderId="1" xfId="0" applyNumberFormat="1" applyFont="1" applyBorder="1" applyAlignment="1">
      <alignment horizontal="right"/>
    </xf>
    <xf numFmtId="10" fontId="22" fillId="0" borderId="4" xfId="0" applyNumberFormat="1" applyFont="1" applyBorder="1" applyAlignment="1">
      <alignment horizontal="center"/>
    </xf>
    <xf numFmtId="10" fontId="22" fillId="0" borderId="30" xfId="0" applyNumberFormat="1" applyFont="1" applyBorder="1" applyAlignment="1">
      <alignment vertical="center"/>
    </xf>
    <xf numFmtId="165" fontId="5" fillId="0" borderId="0" xfId="7" applyFont="1"/>
    <xf numFmtId="165" fontId="2" fillId="0" borderId="20" xfId="7" applyFont="1" applyBorder="1"/>
    <xf numFmtId="165" fontId="5" fillId="0" borderId="0" xfId="7" applyFont="1" applyAlignment="1">
      <alignment horizontal="center"/>
    </xf>
    <xf numFmtId="165" fontId="5" fillId="0" borderId="0" xfId="7" applyFont="1" applyAlignment="1">
      <alignment horizontal="right"/>
    </xf>
    <xf numFmtId="165" fontId="14" fillId="0" borderId="0" xfId="7" applyFont="1" applyAlignment="1">
      <alignment horizontal="center" vertical="center"/>
    </xf>
    <xf numFmtId="165" fontId="5" fillId="0" borderId="7" xfId="7" applyFont="1" applyBorder="1"/>
    <xf numFmtId="165" fontId="5" fillId="0" borderId="1" xfId="7" applyFont="1" applyBorder="1"/>
    <xf numFmtId="165" fontId="5" fillId="0" borderId="14" xfId="7" applyFont="1" applyBorder="1"/>
    <xf numFmtId="165" fontId="2" fillId="0" borderId="41" xfId="7" applyFont="1" applyBorder="1" applyAlignment="1">
      <alignment horizontal="center" vertical="center"/>
    </xf>
    <xf numFmtId="165" fontId="14" fillId="0" borderId="0" xfId="7" applyFont="1" applyAlignment="1">
      <alignment horizontal="center"/>
    </xf>
    <xf numFmtId="169" fontId="5" fillId="0" borderId="0" xfId="0" applyNumberFormat="1" applyFont="1"/>
    <xf numFmtId="166" fontId="5" fillId="0" borderId="1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0" fontId="24" fillId="0" borderId="21" xfId="0" applyNumberFormat="1" applyFont="1" applyBorder="1" applyAlignment="1">
      <alignment vertical="center"/>
    </xf>
    <xf numFmtId="1" fontId="25" fillId="0" borderId="50" xfId="0" applyNumberFormat="1" applyFont="1" applyBorder="1"/>
    <xf numFmtId="1" fontId="25" fillId="0" borderId="53" xfId="0" applyNumberFormat="1" applyFont="1" applyBorder="1"/>
    <xf numFmtId="9" fontId="5" fillId="0" borderId="1" xfId="0" applyNumberFormat="1" applyFont="1" applyBorder="1" applyAlignment="1">
      <alignment horizontal="center"/>
    </xf>
    <xf numFmtId="0" fontId="26" fillId="3" borderId="11" xfId="0" applyFont="1" applyFill="1" applyBorder="1"/>
    <xf numFmtId="0" fontId="26" fillId="3" borderId="1" xfId="0" applyFont="1" applyFill="1" applyBorder="1" applyAlignment="1">
      <alignment horizontal="center"/>
    </xf>
    <xf numFmtId="167" fontId="26" fillId="3" borderId="1" xfId="3" applyNumberFormat="1" applyFont="1" applyFill="1" applyBorder="1" applyAlignment="1">
      <alignment horizontal="left" vertical="center"/>
    </xf>
    <xf numFmtId="170" fontId="26" fillId="3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4" borderId="11" xfId="0" applyFont="1" applyFill="1" applyBorder="1"/>
    <xf numFmtId="0" fontId="26" fillId="4" borderId="1" xfId="0" applyFont="1" applyFill="1" applyBorder="1" applyAlignment="1">
      <alignment horizontal="center"/>
    </xf>
    <xf numFmtId="167" fontId="26" fillId="4" borderId="1" xfId="3" applyNumberFormat="1" applyFont="1" applyFill="1" applyBorder="1" applyAlignment="1">
      <alignment horizontal="left" vertical="center" wrapText="1"/>
    </xf>
    <xf numFmtId="170" fontId="26" fillId="4" borderId="1" xfId="2" applyNumberFormat="1" applyFont="1" applyFill="1" applyBorder="1" applyAlignment="1" applyProtection="1">
      <alignment horizontal="left" vertical="center" wrapText="1"/>
    </xf>
    <xf numFmtId="0" fontId="28" fillId="5" borderId="11" xfId="0" applyFont="1" applyFill="1" applyBorder="1" applyAlignment="1">
      <alignment vertical="center"/>
    </xf>
    <xf numFmtId="0" fontId="28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left" vertical="center" wrapText="1"/>
    </xf>
    <xf numFmtId="170" fontId="29" fillId="5" borderId="1" xfId="2" applyNumberFormat="1" applyFont="1" applyFill="1" applyBorder="1" applyAlignment="1" applyProtection="1">
      <alignment vertical="center" wrapText="1"/>
    </xf>
    <xf numFmtId="0" fontId="30" fillId="6" borderId="11" xfId="0" applyFont="1" applyFill="1" applyBorder="1" applyAlignment="1">
      <alignment vertical="center"/>
    </xf>
    <xf numFmtId="0" fontId="30" fillId="6" borderId="1" xfId="0" applyFont="1" applyFill="1" applyBorder="1" applyAlignment="1">
      <alignment horizontal="center"/>
    </xf>
    <xf numFmtId="0" fontId="30" fillId="6" borderId="1" xfId="0" applyFont="1" applyFill="1" applyBorder="1" applyAlignment="1">
      <alignment vertical="center" wrapText="1"/>
    </xf>
    <xf numFmtId="170" fontId="30" fillId="6" borderId="1" xfId="2" applyNumberFormat="1" applyFont="1" applyFill="1" applyBorder="1" applyAlignment="1" applyProtection="1">
      <alignment vertical="center"/>
    </xf>
    <xf numFmtId="0" fontId="30" fillId="6" borderId="1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wrapText="1"/>
    </xf>
    <xf numFmtId="170" fontId="31" fillId="2" borderId="1" xfId="2" applyNumberFormat="1" applyFont="1" applyFill="1" applyBorder="1" applyAlignment="1" applyProtection="1">
      <alignment vertical="center" wrapText="1"/>
      <protection locked="0"/>
    </xf>
    <xf numFmtId="10" fontId="31" fillId="0" borderId="4" xfId="0" applyNumberFormat="1" applyFont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left" vertical="center" wrapText="1"/>
    </xf>
    <xf numFmtId="0" fontId="31" fillId="2" borderId="11" xfId="0" applyFont="1" applyFill="1" applyBorder="1"/>
    <xf numFmtId="0" fontId="31" fillId="2" borderId="1" xfId="0" applyFont="1" applyFill="1" applyBorder="1" applyAlignment="1">
      <alignment wrapText="1"/>
    </xf>
    <xf numFmtId="0" fontId="32" fillId="6" borderId="11" xfId="0" applyFont="1" applyFill="1" applyBorder="1"/>
    <xf numFmtId="0" fontId="32" fillId="6" borderId="1" xfId="0" applyFont="1" applyFill="1" applyBorder="1" applyAlignment="1">
      <alignment horizontal="center"/>
    </xf>
    <xf numFmtId="0" fontId="32" fillId="6" borderId="1" xfId="0" applyFont="1" applyFill="1" applyBorder="1" applyAlignment="1">
      <alignment horizontal="left" wrapText="1"/>
    </xf>
    <xf numFmtId="170" fontId="32" fillId="6" borderId="1" xfId="2" applyNumberFormat="1" applyFont="1" applyFill="1" applyBorder="1" applyAlignment="1" applyProtection="1">
      <alignment vertical="center" wrapText="1"/>
    </xf>
    <xf numFmtId="10" fontId="31" fillId="0" borderId="4" xfId="0" applyNumberFormat="1" applyFont="1" applyBorder="1" applyAlignment="1">
      <alignment horizontal="center" vertical="center"/>
    </xf>
    <xf numFmtId="170" fontId="31" fillId="2" borderId="1" xfId="2" applyNumberFormat="1" applyFont="1" applyFill="1" applyBorder="1" applyAlignment="1" applyProtection="1">
      <alignment vertical="center"/>
      <protection locked="0"/>
    </xf>
    <xf numFmtId="0" fontId="31" fillId="2" borderId="1" xfId="0" applyFont="1" applyFill="1" applyBorder="1" applyAlignment="1">
      <alignment vertical="center" wrapText="1"/>
    </xf>
    <xf numFmtId="0" fontId="28" fillId="6" borderId="11" xfId="0" applyFont="1" applyFill="1" applyBorder="1"/>
    <xf numFmtId="0" fontId="28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left" wrapText="1"/>
    </xf>
    <xf numFmtId="170" fontId="28" fillId="6" borderId="1" xfId="2" applyNumberFormat="1" applyFont="1" applyFill="1" applyBorder="1" applyAlignment="1" applyProtection="1">
      <alignment vertical="center" wrapText="1"/>
    </xf>
    <xf numFmtId="170" fontId="33" fillId="2" borderId="1" xfId="2" applyNumberFormat="1" applyFont="1" applyFill="1" applyBorder="1" applyAlignment="1" applyProtection="1">
      <alignment vertical="center" wrapText="1"/>
      <protection locked="0"/>
    </xf>
    <xf numFmtId="0" fontId="28" fillId="6" borderId="1" xfId="0" applyFont="1" applyFill="1" applyBorder="1" applyAlignment="1">
      <alignment wrapText="1"/>
    </xf>
    <xf numFmtId="0" fontId="28" fillId="6" borderId="11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left" vertical="center" wrapText="1"/>
    </xf>
    <xf numFmtId="0" fontId="28" fillId="7" borderId="11" xfId="0" applyFont="1" applyFill="1" applyBorder="1"/>
    <xf numFmtId="0" fontId="28" fillId="7" borderId="1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left" vertical="center" wrapText="1"/>
    </xf>
    <xf numFmtId="170" fontId="28" fillId="7" borderId="1" xfId="2" applyNumberFormat="1" applyFont="1" applyFill="1" applyBorder="1" applyAlignment="1" applyProtection="1">
      <alignment vertical="center" wrapText="1"/>
    </xf>
    <xf numFmtId="0" fontId="33" fillId="2" borderId="11" xfId="0" applyFont="1" applyFill="1" applyBorder="1"/>
    <xf numFmtId="0" fontId="33" fillId="2" borderId="1" xfId="0" applyFont="1" applyFill="1" applyBorder="1" applyAlignment="1">
      <alignment horizontal="center"/>
    </xf>
    <xf numFmtId="0" fontId="33" fillId="2" borderId="1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1" fontId="29" fillId="6" borderId="1" xfId="4" applyFont="1" applyFill="1" applyBorder="1" applyAlignment="1">
      <alignment horizontal="left" vertical="center" wrapText="1"/>
    </xf>
    <xf numFmtId="0" fontId="34" fillId="7" borderId="1" xfId="5" applyFont="1" applyFill="1" applyBorder="1" applyAlignment="1" applyProtection="1">
      <alignment horizontal="left" vertical="center" wrapText="1"/>
      <protection hidden="1"/>
    </xf>
    <xf numFmtId="0" fontId="35" fillId="2" borderId="1" xfId="5" applyFont="1" applyFill="1" applyBorder="1" applyAlignment="1" applyProtection="1">
      <alignment horizontal="left" vertical="center" wrapText="1"/>
      <protection hidden="1"/>
    </xf>
    <xf numFmtId="0" fontId="28" fillId="7" borderId="11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/>
    </xf>
    <xf numFmtId="0" fontId="32" fillId="8" borderId="11" xfId="0" applyFont="1" applyFill="1" applyBorder="1"/>
    <xf numFmtId="0" fontId="32" fillId="8" borderId="1" xfId="0" applyFont="1" applyFill="1" applyBorder="1" applyAlignment="1">
      <alignment horizontal="center"/>
    </xf>
    <xf numFmtId="0" fontId="30" fillId="8" borderId="1" xfId="6" applyFont="1" applyFill="1" applyBorder="1" applyAlignment="1">
      <alignment horizontal="left" vertical="center" wrapText="1"/>
    </xf>
    <xf numFmtId="170" fontId="30" fillId="8" borderId="1" xfId="2" applyNumberFormat="1" applyFont="1" applyFill="1" applyBorder="1" applyAlignment="1" applyProtection="1">
      <alignment horizontal="left" vertical="center" wrapText="1"/>
    </xf>
    <xf numFmtId="0" fontId="29" fillId="6" borderId="1" xfId="6" applyFont="1" applyFill="1" applyBorder="1" applyAlignment="1">
      <alignment horizontal="left" vertical="center" wrapText="1"/>
    </xf>
    <xf numFmtId="170" fontId="29" fillId="6" borderId="1" xfId="2" applyNumberFormat="1" applyFont="1" applyFill="1" applyBorder="1" applyAlignment="1" applyProtection="1">
      <alignment vertical="center" wrapText="1"/>
    </xf>
    <xf numFmtId="1" fontId="29" fillId="7" borderId="1" xfId="4" applyFont="1" applyFill="1" applyBorder="1" applyAlignment="1">
      <alignment horizontal="left" vertical="center" wrapText="1"/>
    </xf>
    <xf numFmtId="1" fontId="37" fillId="2" borderId="1" xfId="4" applyFont="1" applyFill="1" applyBorder="1" applyAlignment="1">
      <alignment horizontal="left" vertical="center" wrapText="1"/>
    </xf>
    <xf numFmtId="0" fontId="37" fillId="2" borderId="1" xfId="6" applyFont="1" applyFill="1" applyBorder="1" applyAlignment="1">
      <alignment horizontal="left" vertical="center" wrapText="1"/>
    </xf>
    <xf numFmtId="0" fontId="31" fillId="0" borderId="11" xfId="0" applyFont="1" applyBorder="1"/>
    <xf numFmtId="0" fontId="31" fillId="0" borderId="1" xfId="0" applyFont="1" applyBorder="1" applyAlignment="1">
      <alignment horizontal="center"/>
    </xf>
    <xf numFmtId="0" fontId="37" fillId="0" borderId="1" xfId="6" applyFont="1" applyBorder="1" applyAlignment="1">
      <alignment horizontal="left" vertical="center" wrapText="1"/>
    </xf>
    <xf numFmtId="170" fontId="31" fillId="0" borderId="1" xfId="2" applyNumberFormat="1" applyFont="1" applyFill="1" applyBorder="1" applyAlignment="1" applyProtection="1">
      <alignment vertical="center" wrapText="1"/>
      <protection locked="0"/>
    </xf>
    <xf numFmtId="0" fontId="28" fillId="7" borderId="11" xfId="0" applyFont="1" applyFill="1" applyBorder="1" applyAlignment="1">
      <alignment horizontal="left" vertical="center"/>
    </xf>
    <xf numFmtId="170" fontId="28" fillId="7" borderId="1" xfId="2" applyNumberFormat="1" applyFont="1" applyFill="1" applyBorder="1" applyAlignment="1" applyProtection="1">
      <alignment horizontal="left" vertical="center" wrapText="1"/>
    </xf>
    <xf numFmtId="0" fontId="32" fillId="5" borderId="11" xfId="0" applyFont="1" applyFill="1" applyBorder="1"/>
    <xf numFmtId="0" fontId="32" fillId="5" borderId="1" xfId="0" applyFont="1" applyFill="1" applyBorder="1" applyAlignment="1">
      <alignment horizontal="center" vertical="center"/>
    </xf>
    <xf numFmtId="0" fontId="30" fillId="5" borderId="1" xfId="6" applyFont="1" applyFill="1" applyBorder="1" applyAlignment="1">
      <alignment horizontal="left" vertical="center" wrapText="1"/>
    </xf>
    <xf numFmtId="170" fontId="30" fillId="5" borderId="1" xfId="2" applyNumberFormat="1" applyFont="1" applyFill="1" applyBorder="1" applyAlignment="1" applyProtection="1">
      <alignment horizontal="left" vertical="center" wrapText="1" readingOrder="1"/>
    </xf>
    <xf numFmtId="0" fontId="28" fillId="8" borderId="11" xfId="0" applyFont="1" applyFill="1" applyBorder="1"/>
    <xf numFmtId="0" fontId="28" fillId="8" borderId="1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left" vertical="center" wrapText="1"/>
    </xf>
    <xf numFmtId="170" fontId="28" fillId="8" borderId="1" xfId="2" applyNumberFormat="1" applyFont="1" applyFill="1" applyBorder="1" applyAlignment="1" applyProtection="1">
      <alignment vertical="center" wrapText="1"/>
    </xf>
    <xf numFmtId="0" fontId="37" fillId="0" borderId="1" xfId="0" applyFont="1" applyBorder="1" applyAlignment="1">
      <alignment horizontal="left" vertical="center" wrapText="1"/>
    </xf>
    <xf numFmtId="170" fontId="37" fillId="0" borderId="1" xfId="2" applyNumberFormat="1" applyFont="1" applyFill="1" applyBorder="1" applyAlignment="1" applyProtection="1">
      <alignment wrapText="1"/>
      <protection locked="0"/>
    </xf>
    <xf numFmtId="170" fontId="28" fillId="6" borderId="1" xfId="2" applyNumberFormat="1" applyFont="1" applyFill="1" applyBorder="1" applyAlignment="1" applyProtection="1">
      <alignment wrapText="1"/>
    </xf>
    <xf numFmtId="0" fontId="31" fillId="0" borderId="1" xfId="0" applyFont="1" applyBorder="1" applyAlignment="1">
      <alignment horizontal="left" vertical="center" wrapText="1"/>
    </xf>
    <xf numFmtId="170" fontId="31" fillId="0" borderId="1" xfId="2" applyNumberFormat="1" applyFont="1" applyFill="1" applyBorder="1" applyAlignment="1" applyProtection="1">
      <alignment wrapText="1"/>
      <protection locked="0"/>
    </xf>
    <xf numFmtId="0" fontId="36" fillId="6" borderId="11" xfId="0" applyFont="1" applyFill="1" applyBorder="1"/>
    <xf numFmtId="0" fontId="36" fillId="6" borderId="1" xfId="0" applyFont="1" applyFill="1" applyBorder="1" applyAlignment="1">
      <alignment horizontal="center"/>
    </xf>
    <xf numFmtId="0" fontId="36" fillId="6" borderId="1" xfId="0" applyFont="1" applyFill="1" applyBorder="1" applyAlignment="1">
      <alignment horizontal="left" vertical="center" wrapText="1"/>
    </xf>
    <xf numFmtId="170" fontId="36" fillId="6" borderId="1" xfId="2" applyNumberFormat="1" applyFont="1" applyFill="1" applyBorder="1" applyAlignment="1" applyProtection="1">
      <alignment wrapText="1"/>
      <protection locked="0"/>
    </xf>
    <xf numFmtId="166" fontId="6" fillId="0" borderId="61" xfId="0" applyNumberFormat="1" applyFont="1" applyBorder="1" applyAlignment="1">
      <alignment vertical="center"/>
    </xf>
    <xf numFmtId="166" fontId="5" fillId="0" borderId="47" xfId="0" applyNumberFormat="1" applyFont="1" applyBorder="1" applyAlignment="1">
      <alignment horizontal="center" vertical="center"/>
    </xf>
    <xf numFmtId="166" fontId="5" fillId="0" borderId="36" xfId="0" applyNumberFormat="1" applyFont="1" applyBorder="1" applyAlignment="1">
      <alignment horizontal="center" vertical="center"/>
    </xf>
    <xf numFmtId="9" fontId="5" fillId="0" borderId="0" xfId="1" applyFont="1"/>
    <xf numFmtId="166" fontId="5" fillId="0" borderId="0" xfId="0" applyNumberFormat="1" applyFont="1"/>
    <xf numFmtId="0" fontId="38" fillId="0" borderId="0" xfId="0" applyFont="1"/>
    <xf numFmtId="165" fontId="38" fillId="0" borderId="0" xfId="7" applyFont="1"/>
    <xf numFmtId="0" fontId="38" fillId="0" borderId="22" xfId="0" applyFont="1" applyBorder="1"/>
    <xf numFmtId="0" fontId="38" fillId="0" borderId="23" xfId="0" applyFont="1" applyBorder="1"/>
    <xf numFmtId="165" fontId="38" fillId="0" borderId="23" xfId="7" applyFont="1" applyBorder="1"/>
    <xf numFmtId="0" fontId="38" fillId="0" borderId="24" xfId="0" applyFont="1" applyBorder="1"/>
    <xf numFmtId="0" fontId="39" fillId="0" borderId="25" xfId="0" applyFont="1" applyBorder="1"/>
    <xf numFmtId="0" fontId="39" fillId="0" borderId="0" xfId="0" applyFont="1"/>
    <xf numFmtId="165" fontId="39" fillId="0" borderId="0" xfId="7" applyFont="1"/>
    <xf numFmtId="0" fontId="38" fillId="0" borderId="12" xfId="0" applyFont="1" applyBorder="1"/>
    <xf numFmtId="10" fontId="22" fillId="0" borderId="60" xfId="1" applyNumberFormat="1" applyFont="1" applyBorder="1" applyAlignment="1">
      <alignment horizontal="center"/>
    </xf>
    <xf numFmtId="164" fontId="5" fillId="0" borderId="0" xfId="8" applyFont="1"/>
    <xf numFmtId="10" fontId="24" fillId="0" borderId="19" xfId="0" applyNumberFormat="1" applyFont="1" applyBorder="1" applyAlignment="1">
      <alignment horizontal="center" vertical="center"/>
    </xf>
    <xf numFmtId="10" fontId="24" fillId="0" borderId="20" xfId="0" applyNumberFormat="1" applyFont="1" applyBorder="1" applyAlignment="1">
      <alignment horizontal="center" vertical="center"/>
    </xf>
    <xf numFmtId="0" fontId="25" fillId="0" borderId="54" xfId="0" applyFont="1" applyBorder="1" applyAlignment="1">
      <alignment horizontal="center"/>
    </xf>
    <xf numFmtId="0" fontId="25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0" fontId="3" fillId="0" borderId="58" xfId="0" applyFont="1" applyBorder="1" applyAlignment="1">
      <alignment horizontal="center" wrapText="1"/>
    </xf>
    <xf numFmtId="0" fontId="3" fillId="0" borderId="59" xfId="0" applyFont="1" applyBorder="1" applyAlignment="1">
      <alignment horizontal="center" wrapText="1"/>
    </xf>
    <xf numFmtId="166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10" fontId="5" fillId="0" borderId="49" xfId="0" applyNumberFormat="1" applyFont="1" applyBorder="1" applyAlignment="1">
      <alignment horizontal="center" vertical="center"/>
    </xf>
    <xf numFmtId="10" fontId="5" fillId="0" borderId="43" xfId="0" applyNumberFormat="1" applyFont="1" applyBorder="1" applyAlignment="1">
      <alignment horizontal="center" vertical="center"/>
    </xf>
    <xf numFmtId="10" fontId="5" fillId="0" borderId="44" xfId="0" applyNumberFormat="1" applyFont="1" applyBorder="1" applyAlignment="1">
      <alignment horizontal="center" vertical="center"/>
    </xf>
    <xf numFmtId="10" fontId="5" fillId="0" borderId="37" xfId="1" applyNumberFormat="1" applyFont="1" applyBorder="1" applyAlignment="1">
      <alignment horizontal="center" vertical="center"/>
    </xf>
    <xf numFmtId="10" fontId="5" fillId="0" borderId="39" xfId="1" applyNumberFormat="1" applyFont="1" applyBorder="1" applyAlignment="1">
      <alignment horizontal="center" vertical="center"/>
    </xf>
    <xf numFmtId="10" fontId="5" fillId="0" borderId="45" xfId="1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165" fontId="2" fillId="0" borderId="45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2" fillId="0" borderId="36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6" fontId="5" fillId="0" borderId="11" xfId="0" applyNumberFormat="1" applyFont="1" applyBorder="1" applyAlignment="1">
      <alignment horizontal="right"/>
    </xf>
    <xf numFmtId="166" fontId="5" fillId="0" borderId="34" xfId="0" applyNumberFormat="1" applyFont="1" applyBorder="1" applyAlignment="1">
      <alignment horizontal="right"/>
    </xf>
    <xf numFmtId="166" fontId="5" fillId="0" borderId="13" xfId="0" applyNumberFormat="1" applyFont="1" applyBorder="1" applyAlignment="1">
      <alignment horizontal="right"/>
    </xf>
    <xf numFmtId="166" fontId="5" fillId="0" borderId="32" xfId="0" applyNumberFormat="1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/>
    </xf>
    <xf numFmtId="166" fontId="5" fillId="0" borderId="27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right"/>
    </xf>
    <xf numFmtId="166" fontId="5" fillId="0" borderId="31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2" fillId="0" borderId="1" xfId="7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0" fontId="5" fillId="0" borderId="38" xfId="1" applyNumberFormat="1" applyFont="1" applyBorder="1" applyAlignment="1">
      <alignment horizontal="center" vertical="center"/>
    </xf>
    <xf numFmtId="10" fontId="5" fillId="0" borderId="48" xfId="1" applyNumberFormat="1" applyFont="1" applyBorder="1" applyAlignment="1">
      <alignment horizontal="center" vertical="center"/>
    </xf>
    <xf numFmtId="10" fontId="5" fillId="0" borderId="46" xfId="1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5" xfId="0" applyFont="1" applyBorder="1"/>
    <xf numFmtId="0" fontId="3" fillId="0" borderId="0" xfId="0" applyFont="1"/>
    <xf numFmtId="165" fontId="3" fillId="0" borderId="0" xfId="7" applyFont="1"/>
    <xf numFmtId="0" fontId="4" fillId="0" borderId="0" xfId="0" applyFont="1"/>
    <xf numFmtId="0" fontId="4" fillId="0" borderId="12" xfId="0" applyFont="1" applyBorder="1"/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14" fontId="5" fillId="0" borderId="10" xfId="0" applyNumberFormat="1" applyFont="1" applyBorder="1" applyAlignment="1">
      <alignment horizontal="center"/>
    </xf>
    <xf numFmtId="0" fontId="41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0" fillId="0" borderId="0" xfId="0" applyFont="1"/>
    <xf numFmtId="0" fontId="42" fillId="0" borderId="0" xfId="0" applyFont="1"/>
    <xf numFmtId="0" fontId="43" fillId="0" borderId="0" xfId="0" applyFont="1"/>
    <xf numFmtId="14" fontId="5" fillId="0" borderId="4" xfId="0" applyNumberFormat="1" applyFont="1" applyBorder="1" applyAlignment="1">
      <alignment horizontal="center"/>
    </xf>
    <xf numFmtId="0" fontId="44" fillId="0" borderId="0" xfId="0" applyFont="1"/>
    <xf numFmtId="0" fontId="41" fillId="0" borderId="0" xfId="0" applyFont="1" applyAlignment="1">
      <alignment horizontal="justify" vertical="center" wrapText="1"/>
    </xf>
    <xf numFmtId="0" fontId="44" fillId="0" borderId="0" xfId="0" applyFont="1" applyAlignment="1">
      <alignment horizontal="justify" vertical="center" wrapText="1"/>
    </xf>
    <xf numFmtId="165" fontId="5" fillId="0" borderId="7" xfId="7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5" fillId="0" borderId="0" xfId="0" applyFont="1"/>
    <xf numFmtId="1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9" xfId="0" applyNumberFormat="1" applyFont="1" applyBorder="1" applyAlignment="1">
      <alignment horizontal="left"/>
    </xf>
  </cellXfs>
  <cellStyles count="9">
    <cellStyle name="Millares" xfId="8" builtinId="3"/>
    <cellStyle name="Millares 2" xfId="2"/>
    <cellStyle name="Moneda [0]" xfId="7" builtinId="7"/>
    <cellStyle name="Nivel 7" xfId="4"/>
    <cellStyle name="Normal" xfId="0" builtinId="0"/>
    <cellStyle name="Normal 2" xfId="3"/>
    <cellStyle name="Normal 2 2" xfId="6"/>
    <cellStyle name="Normal 4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45291</xdr:colOff>
      <xdr:row>216</xdr:row>
      <xdr:rowOff>28382</xdr:rowOff>
    </xdr:from>
    <xdr:to>
      <xdr:col>3</xdr:col>
      <xdr:colOff>245316</xdr:colOff>
      <xdr:row>216</xdr:row>
      <xdr:rowOff>484416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894659C-650E-43D8-9D55-45E2327D0B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0" t="28422" r="4858" b="42204"/>
        <a:stretch/>
      </xdr:blipFill>
      <xdr:spPr bwMode="auto">
        <a:xfrm>
          <a:off x="2465419" y="48158790"/>
          <a:ext cx="1366351" cy="4560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233265</xdr:colOff>
      <xdr:row>0</xdr:row>
      <xdr:rowOff>87474</xdr:rowOff>
    </xdr:from>
    <xdr:to>
      <xdr:col>1</xdr:col>
      <xdr:colOff>1007330</xdr:colOff>
      <xdr:row>3</xdr:row>
      <xdr:rowOff>46069</xdr:rowOff>
    </xdr:to>
    <xdr:pic>
      <xdr:nvPicPr>
        <xdr:cNvPr id="3" name="Imagen 2" descr="D:\Downloads\FOTOS CELULAR OTRAS\WASAP\ESCUDO IMA 2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99" y="87474"/>
          <a:ext cx="77406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77756</xdr:colOff>
      <xdr:row>0</xdr:row>
      <xdr:rowOff>0</xdr:rowOff>
    </xdr:from>
    <xdr:to>
      <xdr:col>11</xdr:col>
      <xdr:colOff>132574</xdr:colOff>
      <xdr:row>3</xdr:row>
      <xdr:rowOff>91945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6634" y="0"/>
          <a:ext cx="64770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221"/>
  <sheetViews>
    <sheetView tabSelected="1" topLeftCell="B1" zoomScaleNormal="100" workbookViewId="0">
      <selection activeCell="B6" sqref="B6:L6"/>
    </sheetView>
  </sheetViews>
  <sheetFormatPr baseColWidth="10" defaultColWidth="11.42578125" defaultRowHeight="14.25" x14ac:dyDescent="0.2"/>
  <cols>
    <col min="1" max="1" width="6.28515625" style="1" customWidth="1"/>
    <col min="2" max="2" width="30" style="1" customWidth="1"/>
    <col min="3" max="3" width="17.42578125" style="1" bestFit="1" customWidth="1"/>
    <col min="4" max="4" width="10.85546875" style="1" customWidth="1"/>
    <col min="5" max="5" width="33.85546875" style="1" customWidth="1"/>
    <col min="6" max="6" width="18.42578125" style="135" customWidth="1"/>
    <col min="7" max="7" width="28" style="1" customWidth="1"/>
    <col min="8" max="8" width="18.85546875" style="1" customWidth="1"/>
    <col min="9" max="9" width="8.42578125" style="1" bestFit="1" customWidth="1"/>
    <col min="10" max="10" width="3.85546875" style="1" customWidth="1"/>
    <col min="11" max="11" width="5.140625" style="1" customWidth="1"/>
    <col min="12" max="12" width="5" style="1" customWidth="1"/>
    <col min="13" max="13" width="16.140625" style="1" bestFit="1" customWidth="1"/>
    <col min="14" max="16384" width="11.42578125" style="1"/>
  </cols>
  <sheetData>
    <row r="1" spans="2:13" ht="16.5" thickBot="1" x14ac:dyDescent="0.3">
      <c r="B1" s="400" t="s">
        <v>290</v>
      </c>
      <c r="C1" s="401"/>
      <c r="D1" s="401"/>
      <c r="E1" s="401"/>
      <c r="F1" s="401"/>
      <c r="G1" s="401"/>
      <c r="H1" s="401"/>
      <c r="I1" s="401"/>
      <c r="J1" s="401"/>
      <c r="K1" s="401"/>
      <c r="L1" s="402"/>
    </row>
    <row r="2" spans="2:13" ht="16.5" thickBot="1" x14ac:dyDescent="0.3">
      <c r="B2" s="400" t="s">
        <v>301</v>
      </c>
      <c r="C2" s="401"/>
      <c r="D2" s="401"/>
      <c r="E2" s="401"/>
      <c r="F2" s="401"/>
      <c r="G2" s="401"/>
      <c r="H2" s="401"/>
      <c r="I2" s="401"/>
      <c r="J2" s="401"/>
      <c r="K2" s="401"/>
      <c r="L2" s="402"/>
    </row>
    <row r="3" spans="2:13" ht="16.5" thickBot="1" x14ac:dyDescent="0.3">
      <c r="B3" s="403" t="s">
        <v>302</v>
      </c>
      <c r="C3" s="404"/>
      <c r="D3" s="404"/>
      <c r="E3" s="404"/>
      <c r="F3" s="404"/>
      <c r="G3" s="404"/>
      <c r="H3" s="404"/>
      <c r="I3" s="404"/>
      <c r="J3" s="404"/>
      <c r="K3" s="404"/>
      <c r="L3" s="405"/>
      <c r="M3" s="6"/>
    </row>
    <row r="4" spans="2:13" ht="16.5" thickBot="1" x14ac:dyDescent="0.3">
      <c r="B4" s="403" t="s">
        <v>312</v>
      </c>
      <c r="C4" s="404"/>
      <c r="D4" s="404"/>
      <c r="E4" s="404"/>
      <c r="F4" s="404"/>
      <c r="G4" s="404"/>
      <c r="H4" s="404"/>
      <c r="I4" s="404"/>
      <c r="J4" s="404"/>
      <c r="K4" s="404"/>
      <c r="L4" s="405"/>
      <c r="M4" s="6"/>
    </row>
    <row r="5" spans="2:13" ht="16.5" thickBot="1" x14ac:dyDescent="0.3">
      <c r="B5" s="403" t="s">
        <v>291</v>
      </c>
      <c r="C5" s="404"/>
      <c r="D5" s="404"/>
      <c r="E5" s="404"/>
      <c r="F5" s="404"/>
      <c r="G5" s="404"/>
      <c r="H5" s="404"/>
      <c r="I5" s="404"/>
      <c r="J5" s="404"/>
      <c r="K5" s="404"/>
      <c r="L5" s="405"/>
      <c r="M5" s="6"/>
    </row>
    <row r="6" spans="2:13" ht="16.5" thickBot="1" x14ac:dyDescent="0.3">
      <c r="B6" s="403" t="s">
        <v>292</v>
      </c>
      <c r="C6" s="404"/>
      <c r="D6" s="404"/>
      <c r="E6" s="404"/>
      <c r="F6" s="404"/>
      <c r="G6" s="404"/>
      <c r="H6" s="404"/>
      <c r="I6" s="404"/>
      <c r="J6" s="404"/>
      <c r="K6" s="404"/>
      <c r="L6" s="405"/>
      <c r="M6" s="6"/>
    </row>
    <row r="7" spans="2:13" ht="16.5" thickBot="1" x14ac:dyDescent="0.3">
      <c r="B7" s="403" t="s">
        <v>308</v>
      </c>
      <c r="C7" s="404"/>
      <c r="D7" s="404"/>
      <c r="E7" s="404"/>
      <c r="F7" s="404"/>
      <c r="G7" s="404"/>
      <c r="H7" s="404"/>
      <c r="I7" s="404"/>
      <c r="J7" s="404"/>
      <c r="K7" s="404"/>
      <c r="L7" s="405"/>
      <c r="M7" s="6"/>
    </row>
    <row r="8" spans="2:13" ht="10.5" customHeight="1" thickBot="1" x14ac:dyDescent="0.3">
      <c r="B8" s="247"/>
      <c r="C8" s="247"/>
      <c r="D8" s="247"/>
      <c r="E8" s="247"/>
      <c r="F8" s="248"/>
      <c r="G8" s="247"/>
      <c r="H8" s="247"/>
      <c r="I8" s="247"/>
      <c r="J8" s="247"/>
      <c r="K8" s="247"/>
      <c r="L8" s="247"/>
      <c r="M8" s="6"/>
    </row>
    <row r="9" spans="2:13" ht="16.5" thickBot="1" x14ac:dyDescent="0.3">
      <c r="B9" s="303" t="s">
        <v>59</v>
      </c>
      <c r="C9" s="304"/>
      <c r="D9" s="304"/>
      <c r="E9" s="304"/>
      <c r="F9" s="304"/>
      <c r="G9" s="304"/>
      <c r="H9" s="304"/>
      <c r="I9" s="304"/>
      <c r="J9" s="304"/>
      <c r="K9" s="304"/>
      <c r="L9" s="305"/>
    </row>
    <row r="10" spans="2:13" ht="12" customHeight="1" thickBot="1" x14ac:dyDescent="0.25"/>
    <row r="11" spans="2:13" ht="16.5" thickBot="1" x14ac:dyDescent="0.3">
      <c r="B11" s="303" t="s">
        <v>28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5"/>
    </row>
    <row r="12" spans="2:13" ht="15" thickBot="1" x14ac:dyDescent="0.25">
      <c r="B12" s="249"/>
      <c r="C12" s="250"/>
      <c r="D12" s="250"/>
      <c r="E12" s="250"/>
      <c r="F12" s="251"/>
      <c r="G12" s="250"/>
      <c r="H12" s="250"/>
      <c r="I12" s="250"/>
      <c r="J12" s="250"/>
      <c r="K12" s="250"/>
      <c r="L12" s="252"/>
      <c r="M12" s="1" t="s">
        <v>34</v>
      </c>
    </row>
    <row r="13" spans="2:13" ht="15.75" customHeight="1" thickBot="1" x14ac:dyDescent="0.25">
      <c r="B13" s="406" t="s">
        <v>283</v>
      </c>
      <c r="C13" s="407"/>
      <c r="D13" s="408"/>
      <c r="E13" s="408"/>
      <c r="F13" s="406" t="s">
        <v>284</v>
      </c>
      <c r="G13" s="407"/>
      <c r="H13" s="407"/>
      <c r="I13" s="407"/>
      <c r="J13" s="407"/>
      <c r="K13" s="407"/>
      <c r="L13" s="409"/>
    </row>
    <row r="14" spans="2:13" ht="7.5" customHeight="1" thickBot="1" x14ac:dyDescent="0.3">
      <c r="B14" s="410"/>
      <c r="C14" s="411"/>
      <c r="D14" s="411"/>
      <c r="E14" s="411"/>
      <c r="F14" s="412"/>
      <c r="G14" s="413"/>
      <c r="H14" s="413"/>
      <c r="I14" s="413"/>
      <c r="J14" s="413"/>
      <c r="K14" s="413"/>
      <c r="L14" s="414"/>
    </row>
    <row r="15" spans="2:13" ht="15.75" customHeight="1" thickBot="1" x14ac:dyDescent="0.3">
      <c r="B15" s="406" t="s">
        <v>285</v>
      </c>
      <c r="C15" s="407"/>
      <c r="D15" s="408"/>
      <c r="E15" s="408"/>
      <c r="F15" s="415" t="s">
        <v>286</v>
      </c>
      <c r="G15" s="416"/>
      <c r="H15" s="416"/>
      <c r="I15" s="416"/>
      <c r="J15" s="416"/>
      <c r="K15" s="416"/>
      <c r="L15" s="417"/>
    </row>
    <row r="16" spans="2:13" ht="6.75" customHeight="1" thickBot="1" x14ac:dyDescent="0.3">
      <c r="B16" s="410"/>
      <c r="C16" s="411"/>
      <c r="D16" s="411"/>
      <c r="E16" s="411"/>
      <c r="F16" s="412"/>
      <c r="G16" s="413"/>
      <c r="H16" s="413"/>
      <c r="I16" s="413"/>
      <c r="J16" s="413"/>
      <c r="K16" s="413"/>
      <c r="L16" s="414"/>
    </row>
    <row r="17" spans="2:12" ht="15.75" customHeight="1" thickBot="1" x14ac:dyDescent="0.25">
      <c r="B17" s="406" t="s">
        <v>309</v>
      </c>
      <c r="C17" s="407"/>
      <c r="D17" s="408"/>
      <c r="E17" s="408"/>
      <c r="F17" s="406" t="s">
        <v>310</v>
      </c>
      <c r="G17" s="407"/>
      <c r="H17" s="407"/>
      <c r="I17" s="407"/>
      <c r="J17" s="407"/>
      <c r="K17" s="407"/>
      <c r="L17" s="409"/>
    </row>
    <row r="18" spans="2:12" ht="8.25" customHeight="1" thickBot="1" x14ac:dyDescent="0.3">
      <c r="B18" s="410"/>
      <c r="C18" s="411"/>
      <c r="D18" s="411"/>
      <c r="E18" s="411"/>
      <c r="F18" s="412"/>
      <c r="G18" s="413"/>
      <c r="H18" s="413"/>
      <c r="I18" s="413"/>
      <c r="J18" s="413"/>
      <c r="K18" s="413"/>
      <c r="L18" s="414"/>
    </row>
    <row r="19" spans="2:12" ht="15" customHeight="1" thickBot="1" x14ac:dyDescent="0.25">
      <c r="B19" s="406" t="s">
        <v>313</v>
      </c>
      <c r="C19" s="407"/>
      <c r="D19" s="408"/>
      <c r="E19" s="408"/>
      <c r="F19" s="406" t="s">
        <v>287</v>
      </c>
      <c r="G19" s="407"/>
      <c r="H19" s="407"/>
      <c r="I19" s="407"/>
      <c r="J19" s="407"/>
      <c r="K19" s="407"/>
      <c r="L19" s="409"/>
    </row>
    <row r="20" spans="2:12" ht="7.5" customHeight="1" thickBot="1" x14ac:dyDescent="0.3">
      <c r="B20" s="410"/>
      <c r="C20" s="411"/>
      <c r="D20" s="411"/>
      <c r="E20" s="411"/>
      <c r="F20" s="412"/>
      <c r="G20" s="413"/>
      <c r="H20" s="413"/>
      <c r="I20" s="413"/>
      <c r="J20" s="413"/>
      <c r="K20" s="413"/>
      <c r="L20" s="414"/>
    </row>
    <row r="21" spans="2:12" ht="15.75" thickBot="1" x14ac:dyDescent="0.3">
      <c r="B21" s="406" t="s">
        <v>288</v>
      </c>
      <c r="C21" s="407"/>
      <c r="D21" s="408"/>
      <c r="E21" s="408"/>
      <c r="F21" s="406" t="s">
        <v>289</v>
      </c>
      <c r="G21" s="407"/>
      <c r="H21" s="407"/>
      <c r="I21" s="409"/>
      <c r="J21" s="411"/>
      <c r="K21" s="411"/>
      <c r="L21" s="414"/>
    </row>
    <row r="22" spans="2:12" ht="13.5" customHeight="1" thickBot="1" x14ac:dyDescent="0.25">
      <c r="B22" s="253"/>
      <c r="C22" s="254"/>
      <c r="D22" s="254"/>
      <c r="E22" s="254"/>
      <c r="F22" s="255"/>
      <c r="G22" s="247"/>
      <c r="H22" s="247"/>
      <c r="I22" s="247"/>
      <c r="J22" s="247"/>
      <c r="K22" s="247"/>
      <c r="L22" s="256"/>
    </row>
    <row r="23" spans="2:12" ht="15.75" customHeight="1" thickBot="1" x14ac:dyDescent="0.3">
      <c r="B23" s="310" t="s">
        <v>304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2"/>
    </row>
    <row r="24" spans="2:12" ht="13.5" customHeight="1" thickBot="1" x14ac:dyDescent="0.25">
      <c r="B24" s="28"/>
      <c r="C24" s="29"/>
      <c r="D24" s="29"/>
      <c r="E24" s="29"/>
      <c r="F24" s="136"/>
      <c r="G24" s="44"/>
      <c r="H24" s="44"/>
      <c r="I24" s="44"/>
      <c r="J24" s="44"/>
      <c r="K24" s="44"/>
      <c r="L24" s="45"/>
    </row>
    <row r="25" spans="2:12" ht="15" customHeight="1" x14ac:dyDescent="0.25">
      <c r="B25" s="299" t="s">
        <v>29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</row>
    <row r="26" spans="2:12" ht="9.75" customHeight="1" thickBot="1" x14ac:dyDescent="0.25"/>
    <row r="27" spans="2:12" ht="22.5" customHeight="1" thickBot="1" x14ac:dyDescent="0.3">
      <c r="B27" s="310" t="s">
        <v>0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2"/>
    </row>
    <row r="28" spans="2:12" ht="12.75" customHeight="1" thickBot="1" x14ac:dyDescent="0.25"/>
    <row r="29" spans="2:12" ht="23.25" customHeight="1" thickBot="1" x14ac:dyDescent="0.25">
      <c r="B29" s="115" t="s">
        <v>1</v>
      </c>
      <c r="C29" s="116" t="s">
        <v>2</v>
      </c>
      <c r="D29" s="118" t="s">
        <v>3</v>
      </c>
      <c r="E29" s="325" t="s">
        <v>30</v>
      </c>
      <c r="F29" s="293"/>
      <c r="G29" s="293"/>
      <c r="H29" s="293"/>
      <c r="I29" s="293"/>
      <c r="J29" s="293"/>
      <c r="K29" s="293"/>
      <c r="L29" s="268"/>
    </row>
    <row r="30" spans="2:12" ht="15" customHeight="1" x14ac:dyDescent="0.25">
      <c r="B30" s="38" t="s">
        <v>5</v>
      </c>
      <c r="C30" s="132">
        <v>75191748</v>
      </c>
      <c r="D30" s="133">
        <f>C30/C37</f>
        <v>0.93734964919579289</v>
      </c>
      <c r="E30" s="368" t="s">
        <v>305</v>
      </c>
      <c r="F30" s="369"/>
      <c r="G30" s="369"/>
      <c r="H30" s="369"/>
      <c r="I30" s="369"/>
      <c r="J30" s="369"/>
      <c r="K30" s="369"/>
      <c r="L30" s="370"/>
    </row>
    <row r="31" spans="2:12" ht="21" customHeight="1" x14ac:dyDescent="0.25">
      <c r="B31" s="38" t="s">
        <v>6</v>
      </c>
      <c r="C31" s="32"/>
      <c r="D31" s="133">
        <f>C31/C37</f>
        <v>0</v>
      </c>
      <c r="E31" s="371"/>
      <c r="F31" s="372"/>
      <c r="G31" s="372"/>
      <c r="H31" s="372"/>
      <c r="I31" s="372"/>
      <c r="J31" s="372"/>
      <c r="K31" s="372"/>
      <c r="L31" s="373"/>
    </row>
    <row r="32" spans="2:12" ht="18.75" customHeight="1" x14ac:dyDescent="0.25">
      <c r="B32" s="38" t="s">
        <v>7</v>
      </c>
      <c r="C32" s="32">
        <v>0</v>
      </c>
      <c r="D32" s="133">
        <f>C32/C37</f>
        <v>0</v>
      </c>
      <c r="E32" s="371"/>
      <c r="F32" s="372"/>
      <c r="G32" s="372"/>
      <c r="H32" s="372"/>
      <c r="I32" s="372"/>
      <c r="J32" s="372"/>
      <c r="K32" s="372"/>
      <c r="L32" s="373"/>
    </row>
    <row r="33" spans="2:12" ht="15" customHeight="1" x14ac:dyDescent="0.25">
      <c r="B33" s="123" t="s">
        <v>35</v>
      </c>
      <c r="C33" s="32"/>
      <c r="D33" s="133">
        <f>C33/C37</f>
        <v>0</v>
      </c>
      <c r="E33" s="371"/>
      <c r="F33" s="372"/>
      <c r="G33" s="372"/>
      <c r="H33" s="372"/>
      <c r="I33" s="372"/>
      <c r="J33" s="372"/>
      <c r="K33" s="372"/>
      <c r="L33" s="373"/>
    </row>
    <row r="34" spans="2:12" ht="18.75" customHeight="1" x14ac:dyDescent="0.25">
      <c r="B34" s="38" t="s">
        <v>8</v>
      </c>
      <c r="C34" s="32">
        <v>1092000</v>
      </c>
      <c r="D34" s="133">
        <f>C34/C37</f>
        <v>1.3613007333222335E-2</v>
      </c>
      <c r="E34" s="371"/>
      <c r="F34" s="372"/>
      <c r="G34" s="372"/>
      <c r="H34" s="372"/>
      <c r="I34" s="372"/>
      <c r="J34" s="372"/>
      <c r="K34" s="372"/>
      <c r="L34" s="373"/>
    </row>
    <row r="35" spans="2:12" ht="19.5" customHeight="1" x14ac:dyDescent="0.25">
      <c r="B35" s="38" t="s">
        <v>9</v>
      </c>
      <c r="C35" s="32">
        <v>3673584</v>
      </c>
      <c r="D35" s="133">
        <f>C35/C37</f>
        <v>4.5795353416857358E-2</v>
      </c>
      <c r="E35" s="371"/>
      <c r="F35" s="372"/>
      <c r="G35" s="372"/>
      <c r="H35" s="372"/>
      <c r="I35" s="372"/>
      <c r="J35" s="372"/>
      <c r="K35" s="372"/>
      <c r="L35" s="373"/>
    </row>
    <row r="36" spans="2:12" ht="18" customHeight="1" thickBot="1" x14ac:dyDescent="0.3">
      <c r="B36" s="38" t="s">
        <v>11</v>
      </c>
      <c r="C36" s="32">
        <v>260064</v>
      </c>
      <c r="D36" s="257">
        <f>C36/C37</f>
        <v>3.2419900541274115E-3</v>
      </c>
      <c r="E36" s="371"/>
      <c r="F36" s="372"/>
      <c r="G36" s="372"/>
      <c r="H36" s="372"/>
      <c r="I36" s="372"/>
      <c r="J36" s="372"/>
      <c r="K36" s="372"/>
      <c r="L36" s="373"/>
    </row>
    <row r="37" spans="2:12" ht="21" customHeight="1" thickBot="1" x14ac:dyDescent="0.3">
      <c r="B37" s="112" t="s">
        <v>10</v>
      </c>
      <c r="C37" s="37">
        <f>SUM(C30:C36)</f>
        <v>80217396</v>
      </c>
      <c r="D37" s="134">
        <f>SUM(D30:D36)</f>
        <v>1</v>
      </c>
      <c r="E37" s="374"/>
      <c r="F37" s="375"/>
      <c r="G37" s="375"/>
      <c r="H37" s="375"/>
      <c r="I37" s="375"/>
      <c r="J37" s="375"/>
      <c r="K37" s="375"/>
      <c r="L37" s="376"/>
    </row>
    <row r="38" spans="2:12" ht="11.25" customHeight="1" thickBot="1" x14ac:dyDescent="0.3">
      <c r="B38" s="6"/>
      <c r="C38" s="5"/>
      <c r="D38" s="5"/>
      <c r="E38" s="5"/>
      <c r="F38" s="137"/>
      <c r="G38" s="31"/>
      <c r="H38" s="31"/>
      <c r="I38" s="31"/>
      <c r="J38" s="31"/>
      <c r="K38" s="31"/>
      <c r="L38" s="31"/>
    </row>
    <row r="39" spans="2:12" ht="15" x14ac:dyDescent="0.25">
      <c r="B39" s="350" t="s">
        <v>12</v>
      </c>
      <c r="C39" s="351"/>
      <c r="D39" s="351"/>
      <c r="E39" s="351"/>
      <c r="F39" s="351"/>
      <c r="G39" s="351"/>
      <c r="H39" s="351"/>
      <c r="I39" s="351"/>
      <c r="J39" s="351"/>
      <c r="K39" s="351"/>
      <c r="L39" s="352"/>
    </row>
    <row r="40" spans="2:12" ht="14.25" customHeight="1" x14ac:dyDescent="0.2">
      <c r="B40" s="362" t="s">
        <v>19</v>
      </c>
      <c r="C40" s="363"/>
      <c r="D40" s="363"/>
      <c r="E40" s="364" t="s">
        <v>275</v>
      </c>
      <c r="F40" s="365" t="s">
        <v>2</v>
      </c>
      <c r="G40" s="271" t="s">
        <v>3</v>
      </c>
      <c r="H40" s="271" t="s">
        <v>4</v>
      </c>
      <c r="I40" s="271"/>
      <c r="J40" s="271"/>
      <c r="K40" s="271"/>
      <c r="L40" s="272"/>
    </row>
    <row r="41" spans="2:12" x14ac:dyDescent="0.2">
      <c r="B41" s="85" t="s">
        <v>20</v>
      </c>
      <c r="C41" s="59" t="s">
        <v>273</v>
      </c>
      <c r="D41" s="59" t="s">
        <v>274</v>
      </c>
      <c r="E41" s="364"/>
      <c r="F41" s="365"/>
      <c r="G41" s="271"/>
      <c r="H41" s="271"/>
      <c r="I41" s="271"/>
      <c r="J41" s="271"/>
      <c r="K41" s="271"/>
      <c r="L41" s="272"/>
    </row>
    <row r="42" spans="2:12" ht="15" x14ac:dyDescent="0.25">
      <c r="B42" s="114"/>
      <c r="C42" s="32"/>
      <c r="D42" s="32"/>
      <c r="E42" s="32"/>
      <c r="F42" s="153"/>
      <c r="G42" s="113"/>
      <c r="H42" s="273"/>
      <c r="I42" s="273"/>
      <c r="J42" s="273"/>
      <c r="K42" s="273"/>
      <c r="L42" s="274"/>
    </row>
    <row r="43" spans="2:12" x14ac:dyDescent="0.2">
      <c r="B43" s="154" t="s">
        <v>64</v>
      </c>
      <c r="C43" s="155">
        <v>1</v>
      </c>
      <c r="D43" s="155" t="s">
        <v>65</v>
      </c>
      <c r="E43" s="156" t="s">
        <v>66</v>
      </c>
      <c r="F43" s="157">
        <f>+F44</f>
        <v>28537279</v>
      </c>
      <c r="G43" s="158"/>
      <c r="H43" s="273"/>
      <c r="I43" s="273"/>
      <c r="J43" s="273"/>
      <c r="K43" s="273"/>
      <c r="L43" s="274"/>
    </row>
    <row r="44" spans="2:12" x14ac:dyDescent="0.2">
      <c r="B44" s="159" t="s">
        <v>67</v>
      </c>
      <c r="C44" s="160">
        <v>2</v>
      </c>
      <c r="D44" s="160" t="s">
        <v>65</v>
      </c>
      <c r="E44" s="161" t="s">
        <v>68</v>
      </c>
      <c r="F44" s="162">
        <f t="shared" ref="F44" si="0">+F45+F144</f>
        <v>28537279</v>
      </c>
      <c r="G44" s="158"/>
      <c r="H44" s="273"/>
      <c r="I44" s="273"/>
      <c r="J44" s="273"/>
      <c r="K44" s="273"/>
      <c r="L44" s="274"/>
    </row>
    <row r="45" spans="2:12" ht="18" customHeight="1" x14ac:dyDescent="0.2">
      <c r="B45" s="163" t="s">
        <v>69</v>
      </c>
      <c r="C45" s="164">
        <v>3</v>
      </c>
      <c r="D45" s="164" t="s">
        <v>65</v>
      </c>
      <c r="E45" s="165" t="s">
        <v>70</v>
      </c>
      <c r="F45" s="166">
        <f>+F46+F94</f>
        <v>28524389</v>
      </c>
      <c r="G45" s="158"/>
      <c r="H45" s="273"/>
      <c r="I45" s="273"/>
      <c r="J45" s="273"/>
      <c r="K45" s="273"/>
      <c r="L45" s="274"/>
    </row>
    <row r="46" spans="2:12" ht="15.75" customHeight="1" x14ac:dyDescent="0.2">
      <c r="B46" s="163" t="s">
        <v>71</v>
      </c>
      <c r="C46" s="164">
        <v>4</v>
      </c>
      <c r="D46" s="164" t="s">
        <v>65</v>
      </c>
      <c r="E46" s="165" t="s">
        <v>72</v>
      </c>
      <c r="F46" s="166">
        <f>+F47+F70+F81</f>
        <v>7491748</v>
      </c>
      <c r="G46" s="158"/>
      <c r="H46" s="273"/>
      <c r="I46" s="273"/>
      <c r="J46" s="273"/>
      <c r="K46" s="273"/>
      <c r="L46" s="274"/>
    </row>
    <row r="47" spans="2:12" x14ac:dyDescent="0.2">
      <c r="B47" s="163" t="s">
        <v>73</v>
      </c>
      <c r="C47" s="164">
        <v>5</v>
      </c>
      <c r="D47" s="164" t="s">
        <v>65</v>
      </c>
      <c r="E47" s="165" t="s">
        <v>74</v>
      </c>
      <c r="F47" s="166">
        <f>+F48</f>
        <v>7491748</v>
      </c>
      <c r="G47" s="158"/>
      <c r="H47" s="273"/>
      <c r="I47" s="273"/>
      <c r="J47" s="273"/>
      <c r="K47" s="273"/>
      <c r="L47" s="274"/>
    </row>
    <row r="48" spans="2:12" x14ac:dyDescent="0.2">
      <c r="B48" s="167" t="s">
        <v>75</v>
      </c>
      <c r="C48" s="168">
        <v>6</v>
      </c>
      <c r="D48" s="168" t="s">
        <v>65</v>
      </c>
      <c r="E48" s="169" t="s">
        <v>76</v>
      </c>
      <c r="F48" s="170">
        <f>+F49+F52+F58+F60+F66</f>
        <v>7491748</v>
      </c>
      <c r="G48" s="158"/>
      <c r="H48" s="273"/>
      <c r="I48" s="273"/>
      <c r="J48" s="273"/>
      <c r="K48" s="273"/>
      <c r="L48" s="274"/>
    </row>
    <row r="49" spans="2:12" x14ac:dyDescent="0.2">
      <c r="B49" s="167" t="s">
        <v>77</v>
      </c>
      <c r="C49" s="171">
        <v>7</v>
      </c>
      <c r="D49" s="171" t="s">
        <v>65</v>
      </c>
      <c r="E49" s="169" t="s">
        <v>78</v>
      </c>
      <c r="F49" s="170">
        <f>SUM(F50:F51)</f>
        <v>0</v>
      </c>
      <c r="G49" s="158"/>
      <c r="H49" s="273"/>
      <c r="I49" s="273"/>
      <c r="J49" s="273"/>
      <c r="K49" s="273"/>
      <c r="L49" s="274"/>
    </row>
    <row r="50" spans="2:12" ht="39.75" customHeight="1" x14ac:dyDescent="0.2">
      <c r="B50" s="172" t="s">
        <v>79</v>
      </c>
      <c r="C50" s="173">
        <v>8</v>
      </c>
      <c r="D50" s="173" t="s">
        <v>80</v>
      </c>
      <c r="E50" s="174" t="s">
        <v>81</v>
      </c>
      <c r="F50" s="175">
        <v>0</v>
      </c>
      <c r="G50" s="176">
        <f>F50/$F151</f>
        <v>0</v>
      </c>
      <c r="H50" s="273"/>
      <c r="I50" s="273"/>
      <c r="J50" s="273"/>
      <c r="K50" s="273"/>
      <c r="L50" s="274"/>
    </row>
    <row r="51" spans="2:12" ht="22.5" x14ac:dyDescent="0.2">
      <c r="B51" s="172" t="s">
        <v>82</v>
      </c>
      <c r="C51" s="177">
        <v>8</v>
      </c>
      <c r="D51" s="177" t="s">
        <v>80</v>
      </c>
      <c r="E51" s="178" t="s">
        <v>87</v>
      </c>
      <c r="F51" s="175">
        <v>0</v>
      </c>
      <c r="G51" s="176">
        <f>F51/$F$151</f>
        <v>0</v>
      </c>
      <c r="H51" s="273"/>
      <c r="I51" s="273"/>
      <c r="J51" s="273"/>
      <c r="K51" s="273"/>
      <c r="L51" s="274"/>
    </row>
    <row r="52" spans="2:12" ht="21" customHeight="1" x14ac:dyDescent="0.2">
      <c r="B52" s="167" t="s">
        <v>83</v>
      </c>
      <c r="C52" s="171">
        <v>7</v>
      </c>
      <c r="D52" s="171" t="s">
        <v>65</v>
      </c>
      <c r="E52" s="169" t="s">
        <v>88</v>
      </c>
      <c r="F52" s="170">
        <f>SUBTOTAL(9,F53:F57)</f>
        <v>0</v>
      </c>
      <c r="G52" s="176"/>
      <c r="H52" s="273"/>
      <c r="I52" s="273"/>
      <c r="J52" s="273"/>
      <c r="K52" s="273"/>
      <c r="L52" s="274"/>
    </row>
    <row r="53" spans="2:12" ht="27" customHeight="1" x14ac:dyDescent="0.2">
      <c r="B53" s="179" t="s">
        <v>84</v>
      </c>
      <c r="C53" s="177">
        <v>8</v>
      </c>
      <c r="D53" s="177" t="s">
        <v>80</v>
      </c>
      <c r="E53" s="180" t="s">
        <v>89</v>
      </c>
      <c r="F53" s="175">
        <v>0</v>
      </c>
      <c r="G53" s="176">
        <f t="shared" ref="G53:G116" si="1">F53/$F$151</f>
        <v>0</v>
      </c>
      <c r="H53" s="273"/>
      <c r="I53" s="273"/>
      <c r="J53" s="273"/>
      <c r="K53" s="273"/>
      <c r="L53" s="274"/>
    </row>
    <row r="54" spans="2:12" ht="23.25" customHeight="1" x14ac:dyDescent="0.2">
      <c r="B54" s="179" t="s">
        <v>85</v>
      </c>
      <c r="C54" s="177">
        <v>8</v>
      </c>
      <c r="D54" s="177" t="s">
        <v>80</v>
      </c>
      <c r="E54" s="180" t="s">
        <v>90</v>
      </c>
      <c r="F54" s="175">
        <v>0</v>
      </c>
      <c r="G54" s="176">
        <f t="shared" si="1"/>
        <v>0</v>
      </c>
      <c r="H54" s="273"/>
      <c r="I54" s="273"/>
      <c r="J54" s="273"/>
      <c r="K54" s="273"/>
      <c r="L54" s="274"/>
    </row>
    <row r="55" spans="2:12" ht="27" customHeight="1" x14ac:dyDescent="0.2">
      <c r="B55" s="172" t="s">
        <v>86</v>
      </c>
      <c r="C55" s="173">
        <v>8</v>
      </c>
      <c r="D55" s="173" t="s">
        <v>80</v>
      </c>
      <c r="E55" s="174" t="s">
        <v>91</v>
      </c>
      <c r="F55" s="175">
        <v>0</v>
      </c>
      <c r="G55" s="176">
        <f t="shared" si="1"/>
        <v>0</v>
      </c>
      <c r="H55" s="273"/>
      <c r="I55" s="273"/>
      <c r="J55" s="273"/>
      <c r="K55" s="273"/>
      <c r="L55" s="274"/>
    </row>
    <row r="56" spans="2:12" ht="24" customHeight="1" x14ac:dyDescent="0.2">
      <c r="B56" s="179" t="s">
        <v>92</v>
      </c>
      <c r="C56" s="177">
        <v>8</v>
      </c>
      <c r="D56" s="177" t="s">
        <v>80</v>
      </c>
      <c r="E56" s="180" t="s">
        <v>93</v>
      </c>
      <c r="F56" s="175">
        <v>0</v>
      </c>
      <c r="G56" s="176">
        <f t="shared" si="1"/>
        <v>0</v>
      </c>
      <c r="H56" s="273"/>
      <c r="I56" s="273"/>
      <c r="J56" s="273"/>
      <c r="K56" s="273"/>
      <c r="L56" s="274"/>
    </row>
    <row r="57" spans="2:12" ht="23.25" customHeight="1" x14ac:dyDescent="0.2">
      <c r="B57" s="179" t="s">
        <v>94</v>
      </c>
      <c r="C57" s="177">
        <v>8</v>
      </c>
      <c r="D57" s="177" t="s">
        <v>80</v>
      </c>
      <c r="E57" s="180" t="s">
        <v>95</v>
      </c>
      <c r="F57" s="175">
        <v>0</v>
      </c>
      <c r="G57" s="176">
        <f t="shared" si="1"/>
        <v>0</v>
      </c>
      <c r="H57" s="273"/>
      <c r="I57" s="273"/>
      <c r="J57" s="273"/>
      <c r="K57" s="273"/>
      <c r="L57" s="274"/>
    </row>
    <row r="58" spans="2:12" ht="25.5" customHeight="1" x14ac:dyDescent="0.2">
      <c r="B58" s="181" t="s">
        <v>96</v>
      </c>
      <c r="C58" s="182">
        <v>7</v>
      </c>
      <c r="D58" s="182" t="s">
        <v>65</v>
      </c>
      <c r="E58" s="183" t="s">
        <v>97</v>
      </c>
      <c r="F58" s="184">
        <f>SUBTOTAL(9,F59)</f>
        <v>0</v>
      </c>
      <c r="G58" s="176"/>
      <c r="H58" s="273"/>
      <c r="I58" s="273"/>
      <c r="J58" s="273"/>
      <c r="K58" s="273"/>
      <c r="L58" s="274"/>
    </row>
    <row r="59" spans="2:12" ht="22.5" x14ac:dyDescent="0.2">
      <c r="B59" s="179" t="s">
        <v>98</v>
      </c>
      <c r="C59" s="177">
        <v>8</v>
      </c>
      <c r="D59" s="177" t="s">
        <v>80</v>
      </c>
      <c r="E59" s="180" t="s">
        <v>99</v>
      </c>
      <c r="F59" s="175">
        <v>0</v>
      </c>
      <c r="G59" s="176">
        <f>F59/$F$151</f>
        <v>0</v>
      </c>
      <c r="H59" s="273"/>
      <c r="I59" s="273"/>
      <c r="J59" s="273"/>
      <c r="K59" s="273"/>
      <c r="L59" s="274"/>
    </row>
    <row r="60" spans="2:12" ht="15.75" customHeight="1" x14ac:dyDescent="0.2">
      <c r="B60" s="181" t="s">
        <v>100</v>
      </c>
      <c r="C60" s="182">
        <v>7</v>
      </c>
      <c r="D60" s="182" t="s">
        <v>65</v>
      </c>
      <c r="E60" s="183" t="s">
        <v>101</v>
      </c>
      <c r="F60" s="184"/>
      <c r="G60" s="176"/>
      <c r="H60" s="273"/>
      <c r="I60" s="273"/>
      <c r="J60" s="273"/>
      <c r="K60" s="273"/>
      <c r="L60" s="274"/>
    </row>
    <row r="61" spans="2:12" ht="24.75" customHeight="1" x14ac:dyDescent="0.2">
      <c r="B61" s="172" t="s">
        <v>102</v>
      </c>
      <c r="C61" s="173">
        <v>8</v>
      </c>
      <c r="D61" s="173" t="s">
        <v>80</v>
      </c>
      <c r="E61" s="178" t="s">
        <v>103</v>
      </c>
      <c r="F61" s="175"/>
      <c r="G61" s="185">
        <f t="shared" si="1"/>
        <v>0</v>
      </c>
      <c r="H61" s="273"/>
      <c r="I61" s="273"/>
      <c r="J61" s="273"/>
      <c r="K61" s="273"/>
      <c r="L61" s="274"/>
    </row>
    <row r="62" spans="2:12" ht="15.75" customHeight="1" x14ac:dyDescent="0.2">
      <c r="B62" s="179" t="s">
        <v>104</v>
      </c>
      <c r="C62" s="177">
        <v>8</v>
      </c>
      <c r="D62" s="177" t="s">
        <v>80</v>
      </c>
      <c r="E62" s="180" t="s">
        <v>105</v>
      </c>
      <c r="F62" s="175">
        <v>0</v>
      </c>
      <c r="G62" s="185">
        <f t="shared" si="1"/>
        <v>0</v>
      </c>
      <c r="H62" s="273"/>
      <c r="I62" s="273"/>
      <c r="J62" s="273"/>
      <c r="K62" s="273"/>
      <c r="L62" s="274"/>
    </row>
    <row r="63" spans="2:12" ht="22.5" x14ac:dyDescent="0.2">
      <c r="B63" s="179" t="s">
        <v>106</v>
      </c>
      <c r="C63" s="177">
        <v>8</v>
      </c>
      <c r="D63" s="177" t="s">
        <v>80</v>
      </c>
      <c r="E63" s="180" t="s">
        <v>107</v>
      </c>
      <c r="F63" s="175">
        <v>0</v>
      </c>
      <c r="G63" s="185">
        <f t="shared" si="1"/>
        <v>0</v>
      </c>
      <c r="H63" s="273"/>
      <c r="I63" s="273"/>
      <c r="J63" s="273"/>
      <c r="K63" s="273"/>
      <c r="L63" s="274"/>
    </row>
    <row r="64" spans="2:12" ht="38.25" customHeight="1" x14ac:dyDescent="0.2">
      <c r="B64" s="172" t="s">
        <v>108</v>
      </c>
      <c r="C64" s="173">
        <v>8</v>
      </c>
      <c r="D64" s="173" t="s">
        <v>80</v>
      </c>
      <c r="E64" s="174" t="s">
        <v>109</v>
      </c>
      <c r="F64" s="186"/>
      <c r="G64" s="185">
        <f t="shared" si="1"/>
        <v>0</v>
      </c>
      <c r="H64" s="273"/>
      <c r="I64" s="273"/>
      <c r="J64" s="273"/>
      <c r="K64" s="273"/>
      <c r="L64" s="274"/>
    </row>
    <row r="65" spans="2:12" ht="18" customHeight="1" x14ac:dyDescent="0.2">
      <c r="B65" s="172" t="s">
        <v>110</v>
      </c>
      <c r="C65" s="173">
        <v>8</v>
      </c>
      <c r="D65" s="173" t="s">
        <v>80</v>
      </c>
      <c r="E65" s="187" t="s">
        <v>111</v>
      </c>
      <c r="F65" s="175"/>
      <c r="G65" s="185">
        <f t="shared" si="1"/>
        <v>0</v>
      </c>
      <c r="H65" s="273"/>
      <c r="I65" s="273"/>
      <c r="J65" s="273"/>
      <c r="K65" s="273"/>
      <c r="L65" s="274"/>
    </row>
    <row r="66" spans="2:12" ht="24" x14ac:dyDescent="0.2">
      <c r="B66" s="188" t="s">
        <v>112</v>
      </c>
      <c r="C66" s="189">
        <v>7</v>
      </c>
      <c r="D66" s="189" t="s">
        <v>65</v>
      </c>
      <c r="E66" s="190" t="s">
        <v>113</v>
      </c>
      <c r="F66" s="191">
        <f>SUBTOTAL(9,F67:F69)</f>
        <v>7491748</v>
      </c>
      <c r="G66" s="176"/>
      <c r="H66" s="273"/>
      <c r="I66" s="273"/>
      <c r="J66" s="273"/>
      <c r="K66" s="273"/>
      <c r="L66" s="274"/>
    </row>
    <row r="67" spans="2:12" ht="22.5" x14ac:dyDescent="0.2">
      <c r="B67" s="172" t="s">
        <v>114</v>
      </c>
      <c r="C67" s="177">
        <v>8</v>
      </c>
      <c r="D67" s="177" t="s">
        <v>80</v>
      </c>
      <c r="E67" s="174" t="s">
        <v>115</v>
      </c>
      <c r="F67" s="175">
        <v>0</v>
      </c>
      <c r="G67" s="176">
        <f t="shared" si="1"/>
        <v>0</v>
      </c>
      <c r="H67" s="273"/>
      <c r="I67" s="273"/>
      <c r="J67" s="273"/>
      <c r="K67" s="273"/>
      <c r="L67" s="274"/>
    </row>
    <row r="68" spans="2:12" ht="53.25" customHeight="1" x14ac:dyDescent="0.2">
      <c r="B68" s="172" t="s">
        <v>116</v>
      </c>
      <c r="C68" s="177">
        <v>8</v>
      </c>
      <c r="D68" s="177" t="s">
        <v>80</v>
      </c>
      <c r="E68" s="174" t="s">
        <v>117</v>
      </c>
      <c r="F68" s="192">
        <v>7491748</v>
      </c>
      <c r="G68" s="176">
        <f t="shared" si="1"/>
        <v>0.26252495901939354</v>
      </c>
      <c r="H68" s="273"/>
      <c r="I68" s="273"/>
      <c r="J68" s="273"/>
      <c r="K68" s="273"/>
      <c r="L68" s="274"/>
    </row>
    <row r="69" spans="2:12" ht="33.75" x14ac:dyDescent="0.2">
      <c r="B69" s="172" t="s">
        <v>118</v>
      </c>
      <c r="C69" s="177">
        <v>8</v>
      </c>
      <c r="D69" s="177" t="s">
        <v>80</v>
      </c>
      <c r="E69" s="174" t="s">
        <v>119</v>
      </c>
      <c r="F69" s="192"/>
      <c r="G69" s="176">
        <f t="shared" si="1"/>
        <v>0</v>
      </c>
      <c r="H69" s="273"/>
      <c r="I69" s="273"/>
      <c r="J69" s="273"/>
      <c r="K69" s="273"/>
      <c r="L69" s="274"/>
    </row>
    <row r="70" spans="2:12" ht="24" x14ac:dyDescent="0.2">
      <c r="B70" s="188" t="s">
        <v>120</v>
      </c>
      <c r="C70" s="189">
        <v>6</v>
      </c>
      <c r="D70" s="189" t="s">
        <v>65</v>
      </c>
      <c r="E70" s="193" t="s">
        <v>121</v>
      </c>
      <c r="F70" s="191">
        <f>+F71</f>
        <v>0</v>
      </c>
      <c r="G70" s="176"/>
      <c r="H70" s="273"/>
      <c r="I70" s="273"/>
      <c r="J70" s="273"/>
      <c r="K70" s="273"/>
      <c r="L70" s="274"/>
    </row>
    <row r="71" spans="2:12" ht="28.5" customHeight="1" x14ac:dyDescent="0.2">
      <c r="B71" s="194" t="s">
        <v>122</v>
      </c>
      <c r="C71" s="189">
        <v>7</v>
      </c>
      <c r="D71" s="189" t="s">
        <v>65</v>
      </c>
      <c r="E71" s="195" t="s">
        <v>123</v>
      </c>
      <c r="F71" s="191">
        <f>+F72+F79+F80</f>
        <v>0</v>
      </c>
      <c r="G71" s="176"/>
      <c r="H71" s="273"/>
      <c r="I71" s="273"/>
      <c r="J71" s="273"/>
      <c r="K71" s="273"/>
      <c r="L71" s="274"/>
    </row>
    <row r="72" spans="2:12" x14ac:dyDescent="0.2">
      <c r="B72" s="196" t="s">
        <v>124</v>
      </c>
      <c r="C72" s="197">
        <v>8</v>
      </c>
      <c r="D72" s="197" t="s">
        <v>65</v>
      </c>
      <c r="E72" s="198" t="s">
        <v>125</v>
      </c>
      <c r="F72" s="199">
        <f>SUBTOTAL(9,F73:F78)</f>
        <v>0</v>
      </c>
      <c r="G72" s="176">
        <f t="shared" si="1"/>
        <v>0</v>
      </c>
      <c r="H72" s="273"/>
      <c r="I72" s="273"/>
      <c r="J72" s="273"/>
      <c r="K72" s="273"/>
      <c r="L72" s="274"/>
    </row>
    <row r="73" spans="2:12" x14ac:dyDescent="0.2">
      <c r="B73" s="200" t="s">
        <v>126</v>
      </c>
      <c r="C73" s="201">
        <v>9</v>
      </c>
      <c r="D73" s="201" t="s">
        <v>80</v>
      </c>
      <c r="E73" s="180" t="s">
        <v>127</v>
      </c>
      <c r="F73" s="192">
        <v>0</v>
      </c>
      <c r="G73" s="176">
        <f t="shared" si="1"/>
        <v>0</v>
      </c>
      <c r="H73" s="273"/>
      <c r="I73" s="273"/>
      <c r="J73" s="273"/>
      <c r="K73" s="273"/>
      <c r="L73" s="274"/>
    </row>
    <row r="74" spans="2:12" x14ac:dyDescent="0.2">
      <c r="B74" s="200" t="s">
        <v>128</v>
      </c>
      <c r="C74" s="201">
        <v>9</v>
      </c>
      <c r="D74" s="201" t="s">
        <v>80</v>
      </c>
      <c r="E74" s="180" t="s">
        <v>129</v>
      </c>
      <c r="F74" s="192">
        <v>0</v>
      </c>
      <c r="G74" s="176">
        <f t="shared" si="1"/>
        <v>0</v>
      </c>
      <c r="H74" s="273"/>
      <c r="I74" s="273"/>
      <c r="J74" s="273"/>
      <c r="K74" s="273"/>
      <c r="L74" s="274"/>
    </row>
    <row r="75" spans="2:12" x14ac:dyDescent="0.2">
      <c r="B75" s="200" t="s">
        <v>130</v>
      </c>
      <c r="C75" s="201">
        <v>9</v>
      </c>
      <c r="D75" s="201" t="s">
        <v>80</v>
      </c>
      <c r="E75" s="180" t="s">
        <v>131</v>
      </c>
      <c r="F75" s="192">
        <v>0</v>
      </c>
      <c r="G75" s="176">
        <f t="shared" si="1"/>
        <v>0</v>
      </c>
      <c r="H75" s="273"/>
      <c r="I75" s="273"/>
      <c r="J75" s="273"/>
      <c r="K75" s="273"/>
      <c r="L75" s="274"/>
    </row>
    <row r="76" spans="2:12" x14ac:dyDescent="0.2">
      <c r="B76" s="200" t="s">
        <v>132</v>
      </c>
      <c r="C76" s="201">
        <v>9</v>
      </c>
      <c r="D76" s="201" t="s">
        <v>80</v>
      </c>
      <c r="E76" s="180" t="s">
        <v>133</v>
      </c>
      <c r="F76" s="192">
        <v>0</v>
      </c>
      <c r="G76" s="176">
        <f t="shared" si="1"/>
        <v>0</v>
      </c>
      <c r="H76" s="273"/>
      <c r="I76" s="273"/>
      <c r="J76" s="273"/>
      <c r="K76" s="273"/>
      <c r="L76" s="274"/>
    </row>
    <row r="77" spans="2:12" ht="55.5" customHeight="1" x14ac:dyDescent="0.2">
      <c r="B77" s="202" t="s">
        <v>134</v>
      </c>
      <c r="C77" s="203">
        <v>9</v>
      </c>
      <c r="D77" s="203" t="s">
        <v>80</v>
      </c>
      <c r="E77" s="174" t="s">
        <v>135</v>
      </c>
      <c r="F77" s="192">
        <v>0</v>
      </c>
      <c r="G77" s="176">
        <f t="shared" si="1"/>
        <v>0</v>
      </c>
      <c r="H77" s="273"/>
      <c r="I77" s="273"/>
      <c r="J77" s="273"/>
      <c r="K77" s="273"/>
      <c r="L77" s="274"/>
    </row>
    <row r="78" spans="2:12" ht="18" customHeight="1" x14ac:dyDescent="0.2">
      <c r="B78" s="200" t="s">
        <v>136</v>
      </c>
      <c r="C78" s="201">
        <v>9</v>
      </c>
      <c r="D78" s="201" t="s">
        <v>80</v>
      </c>
      <c r="E78" s="180" t="s">
        <v>137</v>
      </c>
      <c r="F78" s="192">
        <v>0</v>
      </c>
      <c r="G78" s="176">
        <f t="shared" si="1"/>
        <v>0</v>
      </c>
      <c r="H78" s="273"/>
      <c r="I78" s="273"/>
      <c r="J78" s="273"/>
      <c r="K78" s="273"/>
      <c r="L78" s="274"/>
    </row>
    <row r="79" spans="2:12" ht="17.25" customHeight="1" x14ac:dyDescent="0.2">
      <c r="B79" s="200" t="s">
        <v>138</v>
      </c>
      <c r="C79" s="201">
        <v>8</v>
      </c>
      <c r="D79" s="201" t="s">
        <v>80</v>
      </c>
      <c r="E79" s="178" t="s">
        <v>139</v>
      </c>
      <c r="F79" s="192">
        <v>0</v>
      </c>
      <c r="G79" s="176">
        <f t="shared" si="1"/>
        <v>0</v>
      </c>
      <c r="H79" s="273"/>
      <c r="I79" s="273"/>
      <c r="J79" s="273"/>
      <c r="K79" s="273"/>
      <c r="L79" s="274"/>
    </row>
    <row r="80" spans="2:12" ht="16.5" customHeight="1" x14ac:dyDescent="0.2">
      <c r="B80" s="200" t="s">
        <v>140</v>
      </c>
      <c r="C80" s="201">
        <v>8</v>
      </c>
      <c r="D80" s="201" t="s">
        <v>80</v>
      </c>
      <c r="E80" s="178" t="s">
        <v>141</v>
      </c>
      <c r="F80" s="192">
        <v>0</v>
      </c>
      <c r="G80" s="176">
        <f t="shared" si="1"/>
        <v>0</v>
      </c>
      <c r="H80" s="273"/>
      <c r="I80" s="273"/>
      <c r="J80" s="273"/>
      <c r="K80" s="273"/>
      <c r="L80" s="274"/>
    </row>
    <row r="81" spans="2:12" ht="17.25" customHeight="1" x14ac:dyDescent="0.2">
      <c r="B81" s="188" t="s">
        <v>142</v>
      </c>
      <c r="C81" s="189">
        <v>6</v>
      </c>
      <c r="D81" s="189" t="s">
        <v>65</v>
      </c>
      <c r="E81" s="204" t="s">
        <v>143</v>
      </c>
      <c r="F81" s="191">
        <f>+F82+F90</f>
        <v>0</v>
      </c>
      <c r="G81" s="176"/>
      <c r="H81" s="273"/>
      <c r="I81" s="273"/>
      <c r="J81" s="273"/>
      <c r="K81" s="273"/>
      <c r="L81" s="274"/>
    </row>
    <row r="82" spans="2:12" ht="17.25" customHeight="1" x14ac:dyDescent="0.2">
      <c r="B82" s="196" t="s">
        <v>144</v>
      </c>
      <c r="C82" s="197">
        <v>7</v>
      </c>
      <c r="D82" s="197" t="s">
        <v>65</v>
      </c>
      <c r="E82" s="205" t="s">
        <v>145</v>
      </c>
      <c r="F82" s="199">
        <f>+F83+F87</f>
        <v>0</v>
      </c>
      <c r="G82" s="176"/>
      <c r="H82" s="273"/>
      <c r="I82" s="273"/>
      <c r="J82" s="273"/>
      <c r="K82" s="273"/>
      <c r="L82" s="274"/>
    </row>
    <row r="83" spans="2:12" ht="24" x14ac:dyDescent="0.2">
      <c r="B83" s="196" t="s">
        <v>146</v>
      </c>
      <c r="C83" s="197">
        <v>8</v>
      </c>
      <c r="D83" s="197" t="s">
        <v>65</v>
      </c>
      <c r="E83" s="205" t="s">
        <v>147</v>
      </c>
      <c r="F83" s="199">
        <f>SUBTOTAL(9,F84:F86)</f>
        <v>0</v>
      </c>
      <c r="G83" s="176"/>
      <c r="H83" s="273"/>
      <c r="I83" s="273"/>
      <c r="J83" s="273"/>
      <c r="K83" s="273"/>
      <c r="L83" s="274"/>
    </row>
    <row r="84" spans="2:12" ht="17.25" customHeight="1" x14ac:dyDescent="0.2">
      <c r="B84" s="179" t="s">
        <v>148</v>
      </c>
      <c r="C84" s="177">
        <v>9</v>
      </c>
      <c r="D84" s="177" t="s">
        <v>80</v>
      </c>
      <c r="E84" s="206" t="s">
        <v>149</v>
      </c>
      <c r="F84" s="175">
        <v>0</v>
      </c>
      <c r="G84" s="176">
        <f t="shared" si="1"/>
        <v>0</v>
      </c>
      <c r="H84" s="273"/>
      <c r="I84" s="273"/>
      <c r="J84" s="273"/>
      <c r="K84" s="273"/>
      <c r="L84" s="274"/>
    </row>
    <row r="85" spans="2:12" ht="19.5" customHeight="1" x14ac:dyDescent="0.2">
      <c r="B85" s="179" t="s">
        <v>150</v>
      </c>
      <c r="C85" s="177">
        <v>9</v>
      </c>
      <c r="D85" s="177" t="s">
        <v>80</v>
      </c>
      <c r="E85" s="206" t="s">
        <v>151</v>
      </c>
      <c r="F85" s="175">
        <v>0</v>
      </c>
      <c r="G85" s="176">
        <f t="shared" si="1"/>
        <v>0</v>
      </c>
      <c r="H85" s="273"/>
      <c r="I85" s="273"/>
      <c r="J85" s="273"/>
      <c r="K85" s="273"/>
      <c r="L85" s="274"/>
    </row>
    <row r="86" spans="2:12" ht="24.75" customHeight="1" x14ac:dyDescent="0.2">
      <c r="B86" s="179" t="s">
        <v>152</v>
      </c>
      <c r="C86" s="177">
        <v>9</v>
      </c>
      <c r="D86" s="177" t="s">
        <v>80</v>
      </c>
      <c r="E86" s="206" t="s">
        <v>153</v>
      </c>
      <c r="F86" s="175">
        <v>0</v>
      </c>
      <c r="G86" s="176">
        <f t="shared" si="1"/>
        <v>0</v>
      </c>
      <c r="H86" s="273"/>
      <c r="I86" s="273"/>
      <c r="J86" s="273"/>
      <c r="K86" s="273"/>
      <c r="L86" s="274"/>
    </row>
    <row r="87" spans="2:12" ht="29.25" customHeight="1" x14ac:dyDescent="0.2">
      <c r="B87" s="207" t="s">
        <v>154</v>
      </c>
      <c r="C87" s="208">
        <v>8</v>
      </c>
      <c r="D87" s="208" t="s">
        <v>65</v>
      </c>
      <c r="E87" s="205" t="s">
        <v>155</v>
      </c>
      <c r="F87" s="199">
        <f>SUBTOTAL(9,F88:F89)</f>
        <v>0</v>
      </c>
      <c r="G87" s="176"/>
      <c r="H87" s="273"/>
      <c r="I87" s="273"/>
      <c r="J87" s="273"/>
      <c r="K87" s="273"/>
      <c r="L87" s="274"/>
    </row>
    <row r="88" spans="2:12" ht="16.5" customHeight="1" x14ac:dyDescent="0.2">
      <c r="B88" s="179" t="s">
        <v>156</v>
      </c>
      <c r="C88" s="177">
        <v>9</v>
      </c>
      <c r="D88" s="177" t="s">
        <v>80</v>
      </c>
      <c r="E88" s="206" t="s">
        <v>157</v>
      </c>
      <c r="F88" s="175">
        <v>0</v>
      </c>
      <c r="G88" s="176">
        <f t="shared" si="1"/>
        <v>0</v>
      </c>
      <c r="H88" s="273"/>
      <c r="I88" s="273"/>
      <c r="J88" s="273"/>
      <c r="K88" s="273"/>
      <c r="L88" s="274"/>
    </row>
    <row r="89" spans="2:12" ht="22.5" x14ac:dyDescent="0.2">
      <c r="B89" s="172" t="s">
        <v>158</v>
      </c>
      <c r="C89" s="173">
        <v>9</v>
      </c>
      <c r="D89" s="173" t="s">
        <v>80</v>
      </c>
      <c r="E89" s="206" t="s">
        <v>159</v>
      </c>
      <c r="F89" s="175">
        <v>0</v>
      </c>
      <c r="G89" s="176">
        <f t="shared" si="1"/>
        <v>0</v>
      </c>
      <c r="H89" s="273"/>
      <c r="I89" s="273"/>
      <c r="J89" s="273"/>
      <c r="K89" s="273"/>
      <c r="L89" s="274"/>
    </row>
    <row r="90" spans="2:12" ht="15.75" customHeight="1" x14ac:dyDescent="0.2">
      <c r="B90" s="196" t="s">
        <v>160</v>
      </c>
      <c r="C90" s="209">
        <v>7</v>
      </c>
      <c r="D90" s="209" t="s">
        <v>65</v>
      </c>
      <c r="E90" s="205" t="s">
        <v>161</v>
      </c>
      <c r="F90" s="199">
        <f>+F91</f>
        <v>0</v>
      </c>
      <c r="G90" s="176"/>
      <c r="H90" s="273"/>
      <c r="I90" s="273"/>
      <c r="J90" s="273"/>
      <c r="K90" s="273"/>
      <c r="L90" s="274"/>
    </row>
    <row r="91" spans="2:12" ht="18.75" customHeight="1" x14ac:dyDescent="0.2">
      <c r="B91" s="196" t="s">
        <v>162</v>
      </c>
      <c r="C91" s="197">
        <v>8</v>
      </c>
      <c r="D91" s="197" t="s">
        <v>65</v>
      </c>
      <c r="E91" s="205" t="s">
        <v>163</v>
      </c>
      <c r="F91" s="199">
        <f>+F92</f>
        <v>0</v>
      </c>
      <c r="G91" s="176"/>
      <c r="H91" s="273"/>
      <c r="I91" s="273"/>
      <c r="J91" s="273"/>
      <c r="K91" s="273"/>
      <c r="L91" s="274"/>
    </row>
    <row r="92" spans="2:12" ht="16.5" customHeight="1" x14ac:dyDescent="0.2">
      <c r="B92" s="196" t="s">
        <v>164</v>
      </c>
      <c r="C92" s="197">
        <v>9</v>
      </c>
      <c r="D92" s="197" t="s">
        <v>65</v>
      </c>
      <c r="E92" s="205" t="s">
        <v>165</v>
      </c>
      <c r="F92" s="199">
        <f>SUBTOTAL(9,F93)</f>
        <v>0</v>
      </c>
      <c r="G92" s="176"/>
      <c r="H92" s="273"/>
      <c r="I92" s="273"/>
      <c r="J92" s="273"/>
      <c r="K92" s="273"/>
      <c r="L92" s="274"/>
    </row>
    <row r="93" spans="2:12" ht="18" customHeight="1" x14ac:dyDescent="0.2">
      <c r="B93" s="179" t="s">
        <v>166</v>
      </c>
      <c r="C93" s="177">
        <v>10</v>
      </c>
      <c r="D93" s="177" t="s">
        <v>80</v>
      </c>
      <c r="E93" s="180" t="s">
        <v>167</v>
      </c>
      <c r="F93" s="175">
        <v>0</v>
      </c>
      <c r="G93" s="176">
        <f t="shared" si="1"/>
        <v>0</v>
      </c>
      <c r="H93" s="273"/>
      <c r="I93" s="273"/>
      <c r="J93" s="273"/>
      <c r="K93" s="273"/>
      <c r="L93" s="274"/>
    </row>
    <row r="94" spans="2:12" x14ac:dyDescent="0.2">
      <c r="B94" s="210" t="s">
        <v>168</v>
      </c>
      <c r="C94" s="211">
        <v>4</v>
      </c>
      <c r="D94" s="211" t="s">
        <v>65</v>
      </c>
      <c r="E94" s="212" t="s">
        <v>169</v>
      </c>
      <c r="F94" s="213">
        <f>+F95+F110</f>
        <v>21032641</v>
      </c>
      <c r="G94" s="176"/>
      <c r="H94" s="273"/>
      <c r="I94" s="273"/>
      <c r="J94" s="273"/>
      <c r="K94" s="273"/>
      <c r="L94" s="274"/>
    </row>
    <row r="95" spans="2:12" x14ac:dyDescent="0.2">
      <c r="B95" s="188" t="s">
        <v>170</v>
      </c>
      <c r="C95" s="189">
        <v>5</v>
      </c>
      <c r="D95" s="189" t="s">
        <v>65</v>
      </c>
      <c r="E95" s="214" t="s">
        <v>171</v>
      </c>
      <c r="F95" s="215">
        <f>+F96+F100+F101+F108</f>
        <v>3000000</v>
      </c>
      <c r="G95" s="176"/>
      <c r="H95" s="273"/>
      <c r="I95" s="273"/>
      <c r="J95" s="273"/>
      <c r="K95" s="273"/>
      <c r="L95" s="274"/>
    </row>
    <row r="96" spans="2:12" ht="27" customHeight="1" x14ac:dyDescent="0.2">
      <c r="B96" s="207" t="s">
        <v>172</v>
      </c>
      <c r="C96" s="197">
        <v>6</v>
      </c>
      <c r="D96" s="197" t="s">
        <v>65</v>
      </c>
      <c r="E96" s="216" t="s">
        <v>173</v>
      </c>
      <c r="F96" s="199">
        <f>SUBTOTAL(9,F97:F99)</f>
        <v>0</v>
      </c>
      <c r="G96" s="176"/>
      <c r="H96" s="273"/>
      <c r="I96" s="273"/>
      <c r="J96" s="273"/>
      <c r="K96" s="273"/>
      <c r="L96" s="274"/>
    </row>
    <row r="97" spans="2:12" ht="17.25" customHeight="1" x14ac:dyDescent="0.2">
      <c r="B97" s="179" t="s">
        <v>174</v>
      </c>
      <c r="C97" s="177">
        <v>7</v>
      </c>
      <c r="D97" s="177" t="s">
        <v>80</v>
      </c>
      <c r="E97" s="217" t="s">
        <v>175</v>
      </c>
      <c r="F97" s="175">
        <v>0</v>
      </c>
      <c r="G97" s="176">
        <f t="shared" si="1"/>
        <v>0</v>
      </c>
      <c r="H97" s="273"/>
      <c r="I97" s="273"/>
      <c r="J97" s="273"/>
      <c r="K97" s="273"/>
      <c r="L97" s="274"/>
    </row>
    <row r="98" spans="2:12" ht="22.5" customHeight="1" x14ac:dyDescent="0.2">
      <c r="B98" s="179" t="s">
        <v>176</v>
      </c>
      <c r="C98" s="177">
        <v>7</v>
      </c>
      <c r="D98" s="177" t="s">
        <v>80</v>
      </c>
      <c r="E98" s="217" t="s">
        <v>177</v>
      </c>
      <c r="F98" s="175">
        <v>0</v>
      </c>
      <c r="G98" s="176">
        <f t="shared" si="1"/>
        <v>0</v>
      </c>
      <c r="H98" s="273"/>
      <c r="I98" s="273"/>
      <c r="J98" s="273"/>
      <c r="K98" s="273"/>
      <c r="L98" s="274"/>
    </row>
    <row r="99" spans="2:12" x14ac:dyDescent="0.2">
      <c r="B99" s="179" t="s">
        <v>178</v>
      </c>
      <c r="C99" s="177">
        <v>7</v>
      </c>
      <c r="D99" s="177" t="s">
        <v>80</v>
      </c>
      <c r="E99" s="217" t="s">
        <v>179</v>
      </c>
      <c r="F99" s="175">
        <v>0</v>
      </c>
      <c r="G99" s="176">
        <f t="shared" si="1"/>
        <v>0</v>
      </c>
      <c r="H99" s="273"/>
      <c r="I99" s="273"/>
      <c r="J99" s="273"/>
      <c r="K99" s="273"/>
      <c r="L99" s="274"/>
    </row>
    <row r="100" spans="2:12" x14ac:dyDescent="0.2">
      <c r="B100" s="179" t="s">
        <v>180</v>
      </c>
      <c r="C100" s="177">
        <v>6</v>
      </c>
      <c r="D100" s="177" t="s">
        <v>80</v>
      </c>
      <c r="E100" s="217" t="s">
        <v>181</v>
      </c>
      <c r="F100" s="175">
        <v>0</v>
      </c>
      <c r="G100" s="176">
        <f t="shared" si="1"/>
        <v>0</v>
      </c>
      <c r="H100" s="273"/>
      <c r="I100" s="273"/>
      <c r="J100" s="273"/>
      <c r="K100" s="273"/>
      <c r="L100" s="274"/>
    </row>
    <row r="101" spans="2:12" ht="24" x14ac:dyDescent="0.2">
      <c r="B101" s="207" t="s">
        <v>182</v>
      </c>
      <c r="C101" s="208">
        <v>6</v>
      </c>
      <c r="D101" s="208" t="s">
        <v>65</v>
      </c>
      <c r="E101" s="216" t="s">
        <v>183</v>
      </c>
      <c r="F101" s="199">
        <f>SUBTOTAL(9,F102:F107)</f>
        <v>3000000</v>
      </c>
      <c r="G101" s="176"/>
      <c r="H101" s="273"/>
      <c r="I101" s="273"/>
      <c r="J101" s="273"/>
      <c r="K101" s="273"/>
      <c r="L101" s="274"/>
    </row>
    <row r="102" spans="2:12" x14ac:dyDescent="0.2">
      <c r="B102" s="179" t="s">
        <v>184</v>
      </c>
      <c r="C102" s="177">
        <v>7</v>
      </c>
      <c r="D102" s="177" t="s">
        <v>80</v>
      </c>
      <c r="E102" s="218" t="s">
        <v>185</v>
      </c>
      <c r="F102" s="175">
        <v>3000000</v>
      </c>
      <c r="G102" s="176">
        <f t="shared" si="1"/>
        <v>0.10512564985610576</v>
      </c>
      <c r="H102" s="273"/>
      <c r="I102" s="273"/>
      <c r="J102" s="273"/>
      <c r="K102" s="273"/>
      <c r="L102" s="274"/>
    </row>
    <row r="103" spans="2:12" ht="12.75" customHeight="1" x14ac:dyDescent="0.2">
      <c r="B103" s="179" t="s">
        <v>186</v>
      </c>
      <c r="C103" s="177">
        <v>7</v>
      </c>
      <c r="D103" s="177" t="s">
        <v>80</v>
      </c>
      <c r="E103" s="218" t="s">
        <v>187</v>
      </c>
      <c r="F103" s="175">
        <v>0</v>
      </c>
      <c r="G103" s="176">
        <f t="shared" si="1"/>
        <v>0</v>
      </c>
      <c r="H103" s="273"/>
      <c r="I103" s="273"/>
      <c r="J103" s="273"/>
      <c r="K103" s="273"/>
      <c r="L103" s="274"/>
    </row>
    <row r="104" spans="2:12" ht="21" customHeight="1" x14ac:dyDescent="0.2">
      <c r="B104" s="179" t="s">
        <v>188</v>
      </c>
      <c r="C104" s="177">
        <v>7</v>
      </c>
      <c r="D104" s="177" t="s">
        <v>80</v>
      </c>
      <c r="E104" s="218" t="s">
        <v>189</v>
      </c>
      <c r="F104" s="175">
        <v>0</v>
      </c>
      <c r="G104" s="176">
        <f t="shared" si="1"/>
        <v>0</v>
      </c>
      <c r="H104" s="273"/>
      <c r="I104" s="273"/>
      <c r="J104" s="273"/>
      <c r="K104" s="273"/>
      <c r="L104" s="274"/>
    </row>
    <row r="105" spans="2:12" ht="21" customHeight="1" x14ac:dyDescent="0.2">
      <c r="B105" s="179" t="s">
        <v>190</v>
      </c>
      <c r="C105" s="177">
        <v>7</v>
      </c>
      <c r="D105" s="177" t="s">
        <v>80</v>
      </c>
      <c r="E105" s="218" t="s">
        <v>191</v>
      </c>
      <c r="F105" s="175">
        <v>0</v>
      </c>
      <c r="G105" s="176">
        <f t="shared" si="1"/>
        <v>0</v>
      </c>
      <c r="H105" s="273"/>
      <c r="I105" s="273"/>
      <c r="J105" s="273"/>
      <c r="K105" s="273"/>
      <c r="L105" s="274"/>
    </row>
    <row r="106" spans="2:12" ht="20.25" customHeight="1" x14ac:dyDescent="0.2">
      <c r="B106" s="179" t="s">
        <v>192</v>
      </c>
      <c r="C106" s="177">
        <v>7</v>
      </c>
      <c r="D106" s="177" t="s">
        <v>80</v>
      </c>
      <c r="E106" s="218" t="s">
        <v>193</v>
      </c>
      <c r="F106" s="175">
        <v>0</v>
      </c>
      <c r="G106" s="176">
        <f t="shared" si="1"/>
        <v>0</v>
      </c>
      <c r="H106" s="273"/>
      <c r="I106" s="273"/>
      <c r="J106" s="273"/>
      <c r="K106" s="273"/>
      <c r="L106" s="274"/>
    </row>
    <row r="107" spans="2:12" ht="12.75" customHeight="1" x14ac:dyDescent="0.2">
      <c r="B107" s="179" t="s">
        <v>194</v>
      </c>
      <c r="C107" s="177">
        <v>7</v>
      </c>
      <c r="D107" s="177" t="s">
        <v>80</v>
      </c>
      <c r="E107" s="218" t="s">
        <v>195</v>
      </c>
      <c r="F107" s="175">
        <v>0</v>
      </c>
      <c r="G107" s="176">
        <f t="shared" si="1"/>
        <v>0</v>
      </c>
      <c r="H107" s="273"/>
      <c r="I107" s="273"/>
      <c r="J107" s="273"/>
      <c r="K107" s="273"/>
      <c r="L107" s="274"/>
    </row>
    <row r="108" spans="2:12" ht="20.25" customHeight="1" x14ac:dyDescent="0.2">
      <c r="B108" s="196" t="s">
        <v>196</v>
      </c>
      <c r="C108" s="197">
        <v>6</v>
      </c>
      <c r="D108" s="197" t="s">
        <v>65</v>
      </c>
      <c r="E108" s="216" t="s">
        <v>197</v>
      </c>
      <c r="F108" s="199">
        <f>SUBTOTAL(9,F109)</f>
        <v>0</v>
      </c>
      <c r="G108" s="176"/>
      <c r="H108" s="273"/>
      <c r="I108" s="273"/>
      <c r="J108" s="273"/>
      <c r="K108" s="273"/>
      <c r="L108" s="274"/>
    </row>
    <row r="109" spans="2:12" ht="12.75" customHeight="1" x14ac:dyDescent="0.2">
      <c r="B109" s="179" t="s">
        <v>198</v>
      </c>
      <c r="C109" s="177">
        <v>7</v>
      </c>
      <c r="D109" s="177" t="s">
        <v>80</v>
      </c>
      <c r="E109" s="218" t="s">
        <v>199</v>
      </c>
      <c r="F109" s="175"/>
      <c r="G109" s="176">
        <f t="shared" si="1"/>
        <v>0</v>
      </c>
      <c r="H109" s="273"/>
      <c r="I109" s="273"/>
      <c r="J109" s="273"/>
      <c r="K109" s="273"/>
      <c r="L109" s="274"/>
    </row>
    <row r="110" spans="2:12" ht="14.25" customHeight="1" x14ac:dyDescent="0.2">
      <c r="B110" s="188" t="s">
        <v>200</v>
      </c>
      <c r="C110" s="189">
        <v>5</v>
      </c>
      <c r="D110" s="189" t="s">
        <v>65</v>
      </c>
      <c r="E110" s="214" t="s">
        <v>201</v>
      </c>
      <c r="F110" s="215">
        <f>+F111+F114+F122+F126+F136</f>
        <v>18032641</v>
      </c>
      <c r="G110" s="176"/>
      <c r="H110" s="273"/>
      <c r="I110" s="273"/>
      <c r="J110" s="273"/>
      <c r="K110" s="273"/>
      <c r="L110" s="274"/>
    </row>
    <row r="111" spans="2:12" ht="14.25" customHeight="1" x14ac:dyDescent="0.2">
      <c r="B111" s="196" t="s">
        <v>202</v>
      </c>
      <c r="C111" s="197">
        <v>6</v>
      </c>
      <c r="D111" s="197" t="s">
        <v>65</v>
      </c>
      <c r="E111" s="216" t="s">
        <v>203</v>
      </c>
      <c r="F111" s="199">
        <f>SUBTOTAL(9,F112:F113)</f>
        <v>0</v>
      </c>
      <c r="G111" s="176"/>
      <c r="H111" s="273"/>
      <c r="I111" s="273"/>
      <c r="J111" s="273"/>
      <c r="K111" s="273"/>
      <c r="L111" s="274"/>
    </row>
    <row r="112" spans="2:12" x14ac:dyDescent="0.2">
      <c r="B112" s="179" t="s">
        <v>204</v>
      </c>
      <c r="C112" s="177">
        <v>7</v>
      </c>
      <c r="D112" s="177" t="s">
        <v>80</v>
      </c>
      <c r="E112" s="218" t="s">
        <v>17</v>
      </c>
      <c r="F112" s="175">
        <v>0</v>
      </c>
      <c r="G112" s="176">
        <f t="shared" si="1"/>
        <v>0</v>
      </c>
      <c r="H112" s="273"/>
      <c r="I112" s="273"/>
      <c r="J112" s="273"/>
      <c r="K112" s="273"/>
      <c r="L112" s="274"/>
    </row>
    <row r="113" spans="2:12" ht="15" customHeight="1" x14ac:dyDescent="0.2">
      <c r="B113" s="219" t="s">
        <v>205</v>
      </c>
      <c r="C113" s="220">
        <v>7</v>
      </c>
      <c r="D113" s="220" t="s">
        <v>80</v>
      </c>
      <c r="E113" s="221" t="s">
        <v>206</v>
      </c>
      <c r="F113" s="222"/>
      <c r="G113" s="176">
        <f t="shared" si="1"/>
        <v>0</v>
      </c>
      <c r="H113" s="273"/>
      <c r="I113" s="273"/>
      <c r="J113" s="273"/>
      <c r="K113" s="273"/>
      <c r="L113" s="274"/>
    </row>
    <row r="114" spans="2:12" ht="48.75" customHeight="1" x14ac:dyDescent="0.2">
      <c r="B114" s="207" t="s">
        <v>207</v>
      </c>
      <c r="C114" s="208">
        <v>6</v>
      </c>
      <c r="D114" s="208" t="s">
        <v>65</v>
      </c>
      <c r="E114" s="216" t="s">
        <v>208</v>
      </c>
      <c r="F114" s="199">
        <f>SUBTOTAL(9,F115:F121)</f>
        <v>0</v>
      </c>
      <c r="G114" s="176"/>
      <c r="H114" s="273"/>
      <c r="I114" s="273"/>
      <c r="J114" s="273"/>
      <c r="K114" s="273"/>
      <c r="L114" s="274"/>
    </row>
    <row r="115" spans="2:12" ht="15" customHeight="1" x14ac:dyDescent="0.2">
      <c r="B115" s="179" t="s">
        <v>209</v>
      </c>
      <c r="C115" s="177">
        <v>7</v>
      </c>
      <c r="D115" s="177" t="s">
        <v>80</v>
      </c>
      <c r="E115" s="218" t="s">
        <v>210</v>
      </c>
      <c r="F115" s="175">
        <v>0</v>
      </c>
      <c r="G115" s="176">
        <f t="shared" si="1"/>
        <v>0</v>
      </c>
      <c r="H115" s="273"/>
      <c r="I115" s="273"/>
      <c r="J115" s="273"/>
      <c r="K115" s="273"/>
      <c r="L115" s="274"/>
    </row>
    <row r="116" spans="2:12" ht="16.5" customHeight="1" x14ac:dyDescent="0.2">
      <c r="B116" s="179" t="s">
        <v>211</v>
      </c>
      <c r="C116" s="177">
        <v>7</v>
      </c>
      <c r="D116" s="177" t="s">
        <v>80</v>
      </c>
      <c r="E116" s="218" t="s">
        <v>212</v>
      </c>
      <c r="F116" s="175">
        <v>0</v>
      </c>
      <c r="G116" s="176">
        <f t="shared" si="1"/>
        <v>0</v>
      </c>
      <c r="H116" s="273"/>
      <c r="I116" s="273"/>
      <c r="J116" s="273"/>
      <c r="K116" s="273"/>
      <c r="L116" s="274"/>
    </row>
    <row r="117" spans="2:12" ht="15" customHeight="1" x14ac:dyDescent="0.2">
      <c r="B117" s="179" t="s">
        <v>213</v>
      </c>
      <c r="C117" s="177">
        <v>7</v>
      </c>
      <c r="D117" s="177" t="s">
        <v>80</v>
      </c>
      <c r="E117" s="218" t="s">
        <v>214</v>
      </c>
      <c r="F117" s="175">
        <v>0</v>
      </c>
      <c r="G117" s="176">
        <f t="shared" ref="G117:G149" si="2">F117/$F$151</f>
        <v>0</v>
      </c>
      <c r="H117" s="273"/>
      <c r="I117" s="273"/>
      <c r="J117" s="273"/>
      <c r="K117" s="273"/>
      <c r="L117" s="274"/>
    </row>
    <row r="118" spans="2:12" ht="15.75" customHeight="1" x14ac:dyDescent="0.2">
      <c r="B118" s="179" t="s">
        <v>215</v>
      </c>
      <c r="C118" s="177">
        <v>7</v>
      </c>
      <c r="D118" s="177" t="s">
        <v>80</v>
      </c>
      <c r="E118" s="218" t="s">
        <v>216</v>
      </c>
      <c r="F118" s="175">
        <v>0</v>
      </c>
      <c r="G118" s="176">
        <f t="shared" si="2"/>
        <v>0</v>
      </c>
      <c r="H118" s="273"/>
      <c r="I118" s="273"/>
      <c r="J118" s="273"/>
      <c r="K118" s="273"/>
      <c r="L118" s="274"/>
    </row>
    <row r="119" spans="2:12" ht="15" customHeight="1" x14ac:dyDescent="0.2">
      <c r="B119" s="179" t="s">
        <v>217</v>
      </c>
      <c r="C119" s="177">
        <v>7</v>
      </c>
      <c r="D119" s="177" t="s">
        <v>80</v>
      </c>
      <c r="E119" s="218" t="s">
        <v>218</v>
      </c>
      <c r="F119" s="175">
        <v>0</v>
      </c>
      <c r="G119" s="176">
        <f t="shared" si="2"/>
        <v>0</v>
      </c>
      <c r="H119" s="273"/>
      <c r="I119" s="273"/>
      <c r="J119" s="273"/>
      <c r="K119" s="273"/>
      <c r="L119" s="274"/>
    </row>
    <row r="120" spans="2:12" ht="13.5" customHeight="1" x14ac:dyDescent="0.2">
      <c r="B120" s="219" t="s">
        <v>219</v>
      </c>
      <c r="C120" s="220">
        <v>7</v>
      </c>
      <c r="D120" s="220" t="s">
        <v>80</v>
      </c>
      <c r="E120" s="221" t="s">
        <v>220</v>
      </c>
      <c r="F120" s="222">
        <v>0</v>
      </c>
      <c r="G120" s="176">
        <f t="shared" si="2"/>
        <v>0</v>
      </c>
      <c r="H120" s="273"/>
      <c r="I120" s="273"/>
      <c r="J120" s="273"/>
      <c r="K120" s="273"/>
      <c r="L120" s="274"/>
    </row>
    <row r="121" spans="2:12" ht="21.75" customHeight="1" x14ac:dyDescent="0.2">
      <c r="B121" s="219" t="s">
        <v>221</v>
      </c>
      <c r="C121" s="220">
        <v>7</v>
      </c>
      <c r="D121" s="220" t="s">
        <v>80</v>
      </c>
      <c r="E121" s="221" t="s">
        <v>222</v>
      </c>
      <c r="F121" s="222">
        <v>0</v>
      </c>
      <c r="G121" s="176">
        <f t="shared" si="2"/>
        <v>0</v>
      </c>
      <c r="H121" s="273"/>
      <c r="I121" s="273"/>
      <c r="J121" s="273"/>
      <c r="K121" s="273"/>
      <c r="L121" s="274"/>
    </row>
    <row r="122" spans="2:12" ht="36" customHeight="1" x14ac:dyDescent="0.2">
      <c r="B122" s="207" t="s">
        <v>223</v>
      </c>
      <c r="C122" s="208">
        <v>6</v>
      </c>
      <c r="D122" s="208" t="s">
        <v>65</v>
      </c>
      <c r="E122" s="216" t="s">
        <v>224</v>
      </c>
      <c r="F122" s="199">
        <f>SUBTOTAL(9,F123:F125)</f>
        <v>3086337</v>
      </c>
      <c r="G122" s="176"/>
      <c r="H122" s="273"/>
      <c r="I122" s="273"/>
      <c r="J122" s="273"/>
      <c r="K122" s="273"/>
      <c r="L122" s="274"/>
    </row>
    <row r="123" spans="2:12" ht="18.75" customHeight="1" x14ac:dyDescent="0.2">
      <c r="B123" s="179" t="s">
        <v>225</v>
      </c>
      <c r="C123" s="177">
        <v>7</v>
      </c>
      <c r="D123" s="177" t="s">
        <v>80</v>
      </c>
      <c r="E123" s="218" t="s">
        <v>18</v>
      </c>
      <c r="F123" s="175">
        <v>8449</v>
      </c>
      <c r="G123" s="176">
        <f t="shared" si="2"/>
        <v>2.960688718780792E-4</v>
      </c>
      <c r="H123" s="273"/>
      <c r="I123" s="273"/>
      <c r="J123" s="273"/>
      <c r="K123" s="273"/>
      <c r="L123" s="274"/>
    </row>
    <row r="124" spans="2:12" ht="11.25" customHeight="1" x14ac:dyDescent="0.2">
      <c r="B124" s="179" t="s">
        <v>226</v>
      </c>
      <c r="C124" s="177">
        <v>7</v>
      </c>
      <c r="D124" s="177" t="s">
        <v>80</v>
      </c>
      <c r="E124" s="218" t="s">
        <v>227</v>
      </c>
      <c r="F124" s="175">
        <v>3077888</v>
      </c>
      <c r="G124" s="176">
        <f t="shared" si="2"/>
        <v>0.10785499206143655</v>
      </c>
      <c r="H124" s="273"/>
      <c r="I124" s="273"/>
      <c r="J124" s="273"/>
      <c r="K124" s="273"/>
      <c r="L124" s="274"/>
    </row>
    <row r="125" spans="2:12" ht="25.5" customHeight="1" x14ac:dyDescent="0.2">
      <c r="B125" s="179" t="s">
        <v>228</v>
      </c>
      <c r="C125" s="177">
        <v>7</v>
      </c>
      <c r="D125" s="177" t="s">
        <v>80</v>
      </c>
      <c r="E125" s="218" t="s">
        <v>229</v>
      </c>
      <c r="F125" s="175">
        <v>0</v>
      </c>
      <c r="G125" s="176">
        <f t="shared" si="2"/>
        <v>0</v>
      </c>
      <c r="H125" s="273"/>
      <c r="I125" s="273"/>
      <c r="J125" s="273"/>
      <c r="K125" s="273"/>
      <c r="L125" s="274"/>
    </row>
    <row r="126" spans="2:12" ht="24" x14ac:dyDescent="0.2">
      <c r="B126" s="207" t="s">
        <v>230</v>
      </c>
      <c r="C126" s="208">
        <v>6</v>
      </c>
      <c r="D126" s="208" t="s">
        <v>65</v>
      </c>
      <c r="E126" s="216" t="s">
        <v>231</v>
      </c>
      <c r="F126" s="199">
        <f>SUBTOTAL(9,F127:F135)</f>
        <v>14946304</v>
      </c>
      <c r="G126" s="176"/>
      <c r="H126" s="273"/>
      <c r="I126" s="273"/>
      <c r="J126" s="273"/>
      <c r="K126" s="273"/>
      <c r="L126" s="274"/>
    </row>
    <row r="127" spans="2:12" ht="10.5" customHeight="1" x14ac:dyDescent="0.2">
      <c r="B127" s="179" t="s">
        <v>232</v>
      </c>
      <c r="C127" s="177">
        <v>7</v>
      </c>
      <c r="D127" s="177" t="s">
        <v>80</v>
      </c>
      <c r="E127" s="218" t="s">
        <v>233</v>
      </c>
      <c r="F127" s="175">
        <v>0</v>
      </c>
      <c r="G127" s="176">
        <f t="shared" si="2"/>
        <v>0</v>
      </c>
      <c r="H127" s="273"/>
      <c r="I127" s="273"/>
      <c r="J127" s="273"/>
      <c r="K127" s="273"/>
      <c r="L127" s="274"/>
    </row>
    <row r="128" spans="2:12" ht="12.75" customHeight="1" x14ac:dyDescent="0.2">
      <c r="B128" s="179" t="s">
        <v>234</v>
      </c>
      <c r="C128" s="177">
        <v>7</v>
      </c>
      <c r="D128" s="177" t="s">
        <v>80</v>
      </c>
      <c r="E128" s="218" t="s">
        <v>235</v>
      </c>
      <c r="F128" s="175">
        <v>0</v>
      </c>
      <c r="G128" s="176">
        <f t="shared" si="2"/>
        <v>0</v>
      </c>
      <c r="H128" s="273"/>
      <c r="I128" s="273"/>
      <c r="J128" s="273"/>
      <c r="K128" s="273"/>
      <c r="L128" s="274"/>
    </row>
    <row r="129" spans="2:12" ht="13.5" customHeight="1" x14ac:dyDescent="0.2">
      <c r="B129" s="179" t="s">
        <v>62</v>
      </c>
      <c r="C129" s="177">
        <v>7</v>
      </c>
      <c r="D129" s="177" t="s">
        <v>80</v>
      </c>
      <c r="E129" s="218" t="s">
        <v>14</v>
      </c>
      <c r="F129" s="175">
        <v>8630000</v>
      </c>
      <c r="G129" s="176">
        <f t="shared" si="2"/>
        <v>0.3024114527527309</v>
      </c>
      <c r="H129" s="273"/>
      <c r="I129" s="273"/>
      <c r="J129" s="273"/>
      <c r="K129" s="273"/>
      <c r="L129" s="274"/>
    </row>
    <row r="130" spans="2:12" ht="13.5" customHeight="1" x14ac:dyDescent="0.2">
      <c r="B130" s="179" t="s">
        <v>61</v>
      </c>
      <c r="C130" s="177">
        <v>7</v>
      </c>
      <c r="D130" s="177" t="s">
        <v>80</v>
      </c>
      <c r="E130" s="218" t="s">
        <v>13</v>
      </c>
      <c r="F130" s="175">
        <v>0</v>
      </c>
      <c r="G130" s="176">
        <f t="shared" si="2"/>
        <v>0</v>
      </c>
      <c r="H130" s="273"/>
      <c r="I130" s="273"/>
      <c r="J130" s="273"/>
      <c r="K130" s="273"/>
      <c r="L130" s="274"/>
    </row>
    <row r="131" spans="2:12" ht="13.5" customHeight="1" x14ac:dyDescent="0.2">
      <c r="B131" s="179" t="s">
        <v>236</v>
      </c>
      <c r="C131" s="177">
        <v>7</v>
      </c>
      <c r="D131" s="177" t="s">
        <v>80</v>
      </c>
      <c r="E131" s="218" t="s">
        <v>16</v>
      </c>
      <c r="F131" s="175">
        <v>0</v>
      </c>
      <c r="G131" s="176">
        <f t="shared" si="2"/>
        <v>0</v>
      </c>
      <c r="H131" s="273"/>
      <c r="I131" s="273"/>
      <c r="J131" s="273"/>
      <c r="K131" s="273"/>
      <c r="L131" s="274"/>
    </row>
    <row r="132" spans="2:12" ht="12" customHeight="1" x14ac:dyDescent="0.2">
      <c r="B132" s="179" t="s">
        <v>237</v>
      </c>
      <c r="C132" s="177">
        <v>7</v>
      </c>
      <c r="D132" s="177" t="s">
        <v>80</v>
      </c>
      <c r="E132" s="218" t="s">
        <v>238</v>
      </c>
      <c r="F132" s="175">
        <v>5816304</v>
      </c>
      <c r="G132" s="176">
        <f t="shared" si="2"/>
        <v>0.20381424592022246</v>
      </c>
      <c r="H132" s="273"/>
      <c r="I132" s="273"/>
      <c r="J132" s="273"/>
      <c r="K132" s="273"/>
      <c r="L132" s="274"/>
    </row>
    <row r="133" spans="2:12" ht="12.75" customHeight="1" x14ac:dyDescent="0.2">
      <c r="B133" s="179" t="s">
        <v>239</v>
      </c>
      <c r="C133" s="177">
        <v>7</v>
      </c>
      <c r="D133" s="177" t="s">
        <v>80</v>
      </c>
      <c r="E133" s="218" t="s">
        <v>240</v>
      </c>
      <c r="F133" s="175">
        <v>500000</v>
      </c>
      <c r="G133" s="176">
        <f t="shared" si="2"/>
        <v>1.7520941642684293E-2</v>
      </c>
      <c r="H133" s="273"/>
      <c r="I133" s="273"/>
      <c r="J133" s="273"/>
      <c r="K133" s="273"/>
      <c r="L133" s="274"/>
    </row>
    <row r="134" spans="2:12" ht="12.75" customHeight="1" x14ac:dyDescent="0.2">
      <c r="B134" s="179" t="s">
        <v>241</v>
      </c>
      <c r="C134" s="177">
        <v>7</v>
      </c>
      <c r="D134" s="177" t="s">
        <v>80</v>
      </c>
      <c r="E134" s="218" t="s">
        <v>242</v>
      </c>
      <c r="F134" s="175">
        <v>0</v>
      </c>
      <c r="G134" s="176">
        <f t="shared" si="2"/>
        <v>0</v>
      </c>
      <c r="H134" s="273"/>
      <c r="I134" s="273"/>
      <c r="J134" s="273"/>
      <c r="K134" s="273"/>
      <c r="L134" s="274"/>
    </row>
    <row r="135" spans="2:12" ht="12.75" customHeight="1" x14ac:dyDescent="0.2">
      <c r="B135" s="179" t="s">
        <v>243</v>
      </c>
      <c r="C135" s="177">
        <v>7</v>
      </c>
      <c r="D135" s="177" t="s">
        <v>80</v>
      </c>
      <c r="E135" s="218" t="s">
        <v>244</v>
      </c>
      <c r="F135" s="175">
        <v>0</v>
      </c>
      <c r="G135" s="176">
        <f t="shared" si="2"/>
        <v>0</v>
      </c>
      <c r="H135" s="273"/>
      <c r="I135" s="273"/>
      <c r="J135" s="273"/>
      <c r="K135" s="273"/>
      <c r="L135" s="274"/>
    </row>
    <row r="136" spans="2:12" ht="23.25" customHeight="1" x14ac:dyDescent="0.2">
      <c r="B136" s="223" t="s">
        <v>245</v>
      </c>
      <c r="C136" s="208">
        <v>6</v>
      </c>
      <c r="D136" s="208" t="s">
        <v>65</v>
      </c>
      <c r="E136" s="216" t="s">
        <v>246</v>
      </c>
      <c r="F136" s="224">
        <f>SUBTOTAL(9,F137:F143)</f>
        <v>0</v>
      </c>
      <c r="G136" s="176"/>
      <c r="H136" s="273"/>
      <c r="I136" s="273"/>
      <c r="J136" s="273"/>
      <c r="K136" s="273"/>
      <c r="L136" s="274"/>
    </row>
    <row r="137" spans="2:12" ht="11.25" customHeight="1" x14ac:dyDescent="0.2">
      <c r="B137" s="179" t="s">
        <v>247</v>
      </c>
      <c r="C137" s="177">
        <v>7</v>
      </c>
      <c r="D137" s="177" t="s">
        <v>80</v>
      </c>
      <c r="E137" s="217" t="s">
        <v>248</v>
      </c>
      <c r="F137" s="175">
        <v>0</v>
      </c>
      <c r="G137" s="176">
        <f t="shared" si="2"/>
        <v>0</v>
      </c>
      <c r="H137" s="273"/>
      <c r="I137" s="273"/>
      <c r="J137" s="273"/>
      <c r="K137" s="273"/>
      <c r="L137" s="274"/>
    </row>
    <row r="138" spans="2:12" ht="12" customHeight="1" x14ac:dyDescent="0.2">
      <c r="B138" s="179" t="s">
        <v>249</v>
      </c>
      <c r="C138" s="177">
        <v>7</v>
      </c>
      <c r="D138" s="177" t="s">
        <v>80</v>
      </c>
      <c r="E138" s="217" t="s">
        <v>250</v>
      </c>
      <c r="F138" s="175">
        <v>0</v>
      </c>
      <c r="G138" s="176">
        <f t="shared" si="2"/>
        <v>0</v>
      </c>
      <c r="H138" s="273"/>
      <c r="I138" s="273"/>
      <c r="J138" s="273"/>
      <c r="K138" s="273"/>
      <c r="L138" s="274"/>
    </row>
    <row r="139" spans="2:12" ht="10.5" customHeight="1" x14ac:dyDescent="0.2">
      <c r="B139" s="179" t="s">
        <v>63</v>
      </c>
      <c r="C139" s="177">
        <v>7</v>
      </c>
      <c r="D139" s="177" t="s">
        <v>80</v>
      </c>
      <c r="E139" s="217" t="s">
        <v>15</v>
      </c>
      <c r="F139" s="175">
        <v>0</v>
      </c>
      <c r="G139" s="176">
        <f t="shared" si="2"/>
        <v>0</v>
      </c>
      <c r="H139" s="273"/>
      <c r="I139" s="273"/>
      <c r="J139" s="273"/>
      <c r="K139" s="273"/>
      <c r="L139" s="274"/>
    </row>
    <row r="140" spans="2:12" ht="11.25" customHeight="1" x14ac:dyDescent="0.2">
      <c r="B140" s="179" t="s">
        <v>251</v>
      </c>
      <c r="C140" s="177">
        <v>7</v>
      </c>
      <c r="D140" s="177" t="s">
        <v>80</v>
      </c>
      <c r="E140" s="217" t="s">
        <v>252</v>
      </c>
      <c r="F140" s="175">
        <v>0</v>
      </c>
      <c r="G140" s="176">
        <f t="shared" si="2"/>
        <v>0</v>
      </c>
      <c r="H140" s="273"/>
      <c r="I140" s="273"/>
      <c r="J140" s="273"/>
      <c r="K140" s="273"/>
      <c r="L140" s="274"/>
    </row>
    <row r="141" spans="2:12" ht="22.5" customHeight="1" x14ac:dyDescent="0.2">
      <c r="B141" s="179" t="s">
        <v>253</v>
      </c>
      <c r="C141" s="177">
        <v>7</v>
      </c>
      <c r="D141" s="177" t="s">
        <v>80</v>
      </c>
      <c r="E141" s="217" t="s">
        <v>254</v>
      </c>
      <c r="F141" s="175">
        <v>0</v>
      </c>
      <c r="G141" s="176">
        <f t="shared" si="2"/>
        <v>0</v>
      </c>
      <c r="H141" s="273"/>
      <c r="I141" s="273"/>
      <c r="J141" s="273"/>
      <c r="K141" s="273"/>
      <c r="L141" s="274"/>
    </row>
    <row r="142" spans="2:12" ht="12.75" customHeight="1" x14ac:dyDescent="0.2">
      <c r="B142" s="179" t="s">
        <v>255</v>
      </c>
      <c r="C142" s="177">
        <v>7</v>
      </c>
      <c r="D142" s="177" t="s">
        <v>80</v>
      </c>
      <c r="E142" s="217" t="s">
        <v>256</v>
      </c>
      <c r="F142" s="175">
        <v>0</v>
      </c>
      <c r="G142" s="176">
        <f t="shared" si="2"/>
        <v>0</v>
      </c>
      <c r="H142" s="273"/>
      <c r="I142" s="273"/>
      <c r="J142" s="273"/>
      <c r="K142" s="273"/>
      <c r="L142" s="274"/>
    </row>
    <row r="143" spans="2:12" ht="12" customHeight="1" x14ac:dyDescent="0.2">
      <c r="B143" s="179" t="s">
        <v>257</v>
      </c>
      <c r="C143" s="177">
        <v>7</v>
      </c>
      <c r="D143" s="177" t="s">
        <v>80</v>
      </c>
      <c r="E143" s="217" t="s">
        <v>258</v>
      </c>
      <c r="F143" s="175">
        <v>0</v>
      </c>
      <c r="G143" s="176">
        <f t="shared" si="2"/>
        <v>0</v>
      </c>
      <c r="H143" s="273"/>
      <c r="I143" s="273"/>
      <c r="J143" s="273"/>
      <c r="K143" s="273"/>
      <c r="L143" s="274"/>
    </row>
    <row r="144" spans="2:12" ht="35.25" customHeight="1" x14ac:dyDescent="0.2">
      <c r="B144" s="225" t="s">
        <v>259</v>
      </c>
      <c r="C144" s="226">
        <v>3</v>
      </c>
      <c r="D144" s="226" t="s">
        <v>65</v>
      </c>
      <c r="E144" s="227" t="s">
        <v>260</v>
      </c>
      <c r="F144" s="228">
        <f>+F145+F147</f>
        <v>12890</v>
      </c>
      <c r="G144" s="176"/>
      <c r="H144" s="273"/>
      <c r="I144" s="273"/>
      <c r="J144" s="273"/>
      <c r="K144" s="273"/>
      <c r="L144" s="274"/>
    </row>
    <row r="145" spans="2:14" x14ac:dyDescent="0.2">
      <c r="B145" s="229" t="s">
        <v>261</v>
      </c>
      <c r="C145" s="230">
        <v>4</v>
      </c>
      <c r="D145" s="230" t="s">
        <v>65</v>
      </c>
      <c r="E145" s="231" t="s">
        <v>262</v>
      </c>
      <c r="F145" s="232">
        <f>SUBTOTAL(9,F146)</f>
        <v>12890</v>
      </c>
      <c r="G145" s="176"/>
      <c r="H145" s="273"/>
      <c r="I145" s="273"/>
      <c r="J145" s="273"/>
      <c r="K145" s="273"/>
      <c r="L145" s="274"/>
    </row>
    <row r="146" spans="2:14" ht="12" customHeight="1" x14ac:dyDescent="0.2">
      <c r="B146" s="219" t="s">
        <v>263</v>
      </c>
      <c r="C146" s="220">
        <v>5</v>
      </c>
      <c r="D146" s="220" t="s">
        <v>80</v>
      </c>
      <c r="E146" s="233" t="s">
        <v>264</v>
      </c>
      <c r="F146" s="234">
        <v>12890</v>
      </c>
      <c r="G146" s="176">
        <f t="shared" si="2"/>
        <v>4.5168987554840111E-4</v>
      </c>
      <c r="H146" s="273"/>
      <c r="I146" s="273"/>
      <c r="J146" s="273"/>
      <c r="K146" s="273"/>
      <c r="L146" s="274"/>
    </row>
    <row r="147" spans="2:14" ht="12.75" customHeight="1" x14ac:dyDescent="0.2">
      <c r="B147" s="229" t="s">
        <v>265</v>
      </c>
      <c r="C147" s="230">
        <v>4</v>
      </c>
      <c r="D147" s="230" t="s">
        <v>65</v>
      </c>
      <c r="E147" s="231" t="s">
        <v>266</v>
      </c>
      <c r="F147" s="232">
        <f>+F148+F150</f>
        <v>0</v>
      </c>
      <c r="G147" s="176"/>
      <c r="H147" s="273"/>
      <c r="I147" s="273"/>
      <c r="J147" s="273"/>
      <c r="K147" s="273"/>
      <c r="L147" s="274"/>
    </row>
    <row r="148" spans="2:14" x14ac:dyDescent="0.2">
      <c r="B148" s="188" t="s">
        <v>267</v>
      </c>
      <c r="C148" s="189">
        <v>5</v>
      </c>
      <c r="D148" s="189" t="s">
        <v>65</v>
      </c>
      <c r="E148" s="195" t="s">
        <v>268</v>
      </c>
      <c r="F148" s="235">
        <f>SUBTOTAL(9,F149)</f>
        <v>0</v>
      </c>
      <c r="G148" s="176"/>
      <c r="H148" s="273"/>
      <c r="I148" s="273"/>
      <c r="J148" s="273"/>
      <c r="K148" s="273"/>
      <c r="L148" s="274"/>
    </row>
    <row r="149" spans="2:14" ht="11.25" customHeight="1" x14ac:dyDescent="0.2">
      <c r="B149" s="219" t="s">
        <v>269</v>
      </c>
      <c r="C149" s="220">
        <v>6</v>
      </c>
      <c r="D149" s="220" t="s">
        <v>80</v>
      </c>
      <c r="E149" s="236" t="s">
        <v>270</v>
      </c>
      <c r="F149" s="237">
        <v>0</v>
      </c>
      <c r="G149" s="176">
        <f t="shared" si="2"/>
        <v>0</v>
      </c>
      <c r="H149" s="273"/>
      <c r="I149" s="273"/>
      <c r="J149" s="273"/>
      <c r="K149" s="273"/>
      <c r="L149" s="274"/>
    </row>
    <row r="150" spans="2:14" ht="15" thickBot="1" x14ac:dyDescent="0.25">
      <c r="B150" s="238" t="s">
        <v>271</v>
      </c>
      <c r="C150" s="239">
        <v>5</v>
      </c>
      <c r="D150" s="239" t="s">
        <v>80</v>
      </c>
      <c r="E150" s="240" t="s">
        <v>272</v>
      </c>
      <c r="F150" s="241"/>
      <c r="G150" s="176"/>
      <c r="H150" s="273"/>
      <c r="I150" s="273"/>
      <c r="J150" s="273"/>
      <c r="K150" s="273"/>
      <c r="L150" s="274"/>
    </row>
    <row r="151" spans="2:14" ht="12.75" customHeight="1" thickBot="1" x14ac:dyDescent="0.3">
      <c r="B151" s="360" t="s">
        <v>303</v>
      </c>
      <c r="C151" s="361"/>
      <c r="D151" s="100"/>
      <c r="E151" s="100"/>
      <c r="F151" s="242">
        <f>F43</f>
        <v>28537279</v>
      </c>
      <c r="G151" s="102">
        <f>SUM(G50:G150)</f>
        <v>0.99999999999999989</v>
      </c>
      <c r="H151" s="366"/>
      <c r="I151" s="366"/>
      <c r="J151" s="366"/>
      <c r="K151" s="366"/>
      <c r="L151" s="367"/>
    </row>
    <row r="152" spans="2:14" ht="9.75" customHeight="1" thickBot="1" x14ac:dyDescent="0.3">
      <c r="B152" s="6"/>
      <c r="C152" s="5"/>
      <c r="D152" s="5"/>
      <c r="E152" s="5"/>
      <c r="F152" s="137"/>
      <c r="G152" s="31"/>
      <c r="H152" s="31"/>
      <c r="I152" s="31"/>
      <c r="J152" s="31"/>
      <c r="K152" s="31"/>
      <c r="L152" s="31"/>
    </row>
    <row r="153" spans="2:14" ht="15.75" thickBot="1" x14ac:dyDescent="0.3">
      <c r="B153" s="310" t="s">
        <v>21</v>
      </c>
      <c r="C153" s="311"/>
      <c r="D153" s="311"/>
      <c r="E153" s="311"/>
      <c r="F153" s="311"/>
      <c r="G153" s="311"/>
      <c r="H153" s="311"/>
      <c r="I153" s="311"/>
      <c r="J153" s="311"/>
      <c r="K153" s="311"/>
      <c r="L153" s="312"/>
    </row>
    <row r="154" spans="2:14" ht="8.25" customHeight="1" thickBot="1" x14ac:dyDescent="0.25"/>
    <row r="155" spans="2:14" ht="15" customHeight="1" thickBot="1" x14ac:dyDescent="0.25">
      <c r="B155" s="120" t="s">
        <v>22</v>
      </c>
      <c r="C155" s="290" t="s">
        <v>276</v>
      </c>
      <c r="D155" s="268"/>
      <c r="E155" s="121" t="s">
        <v>277</v>
      </c>
      <c r="F155" s="293" t="s">
        <v>30</v>
      </c>
      <c r="G155" s="293"/>
      <c r="H155" s="293"/>
      <c r="I155" s="293"/>
      <c r="J155" s="293"/>
      <c r="K155" s="293"/>
      <c r="L155" s="268"/>
    </row>
    <row r="156" spans="2:14" ht="53.25" customHeight="1" thickBot="1" x14ac:dyDescent="0.25">
      <c r="B156" s="243">
        <f>+C37</f>
        <v>80217396</v>
      </c>
      <c r="C156" s="291">
        <f>+F151</f>
        <v>28537279</v>
      </c>
      <c r="D156" s="292"/>
      <c r="E156" s="244">
        <f>+B156-C156</f>
        <v>51680117</v>
      </c>
      <c r="F156" s="294" t="s">
        <v>306</v>
      </c>
      <c r="G156" s="295"/>
      <c r="H156" s="295"/>
      <c r="I156" s="295"/>
      <c r="J156" s="295"/>
      <c r="K156" s="295"/>
      <c r="L156" s="296"/>
      <c r="M156" s="245"/>
      <c r="N156" s="258"/>
    </row>
    <row r="157" spans="2:14" ht="8.25" customHeight="1" thickBot="1" x14ac:dyDescent="0.25"/>
    <row r="158" spans="2:14" ht="15.75" thickBot="1" x14ac:dyDescent="0.3">
      <c r="B158" s="310" t="s">
        <v>23</v>
      </c>
      <c r="C158" s="311"/>
      <c r="D158" s="353"/>
      <c r="E158" s="311"/>
      <c r="F158" s="311"/>
      <c r="G158" s="311"/>
      <c r="H158" s="311"/>
      <c r="I158" s="311"/>
      <c r="J158" s="311"/>
      <c r="K158" s="311"/>
      <c r="L158" s="312"/>
    </row>
    <row r="159" spans="2:14" ht="16.5" customHeight="1" thickBot="1" x14ac:dyDescent="0.25">
      <c r="B159" s="129" t="s">
        <v>24</v>
      </c>
      <c r="C159" s="297" t="s">
        <v>278</v>
      </c>
      <c r="D159" s="298"/>
      <c r="E159" s="125" t="s">
        <v>281</v>
      </c>
      <c r="F159" s="269" t="s">
        <v>25</v>
      </c>
      <c r="G159" s="270"/>
      <c r="H159" s="314" t="s">
        <v>30</v>
      </c>
      <c r="I159" s="314"/>
      <c r="J159" s="314"/>
      <c r="K159" s="314"/>
      <c r="L159" s="315"/>
    </row>
    <row r="160" spans="2:14" ht="15" customHeight="1" thickBot="1" x14ac:dyDescent="0.25">
      <c r="B160" s="151">
        <v>4392123000707</v>
      </c>
      <c r="C160" s="261" t="s">
        <v>300</v>
      </c>
      <c r="D160" s="262"/>
      <c r="E160" s="126" t="s">
        <v>297</v>
      </c>
      <c r="F160" s="358">
        <v>61648812.100000001</v>
      </c>
      <c r="G160" s="359"/>
      <c r="H160" s="327" t="s">
        <v>307</v>
      </c>
      <c r="I160" s="327"/>
      <c r="J160" s="327"/>
      <c r="K160" s="327"/>
      <c r="L160" s="328"/>
    </row>
    <row r="161" spans="2:13" ht="15" customHeight="1" thickBot="1" x14ac:dyDescent="0.25">
      <c r="B161" s="152">
        <v>439213000758</v>
      </c>
      <c r="C161" s="261" t="s">
        <v>300</v>
      </c>
      <c r="D161" s="262"/>
      <c r="E161" s="126" t="s">
        <v>298</v>
      </c>
      <c r="F161" s="306">
        <v>0</v>
      </c>
      <c r="G161" s="307"/>
      <c r="H161" s="329"/>
      <c r="I161" s="329"/>
      <c r="J161" s="329"/>
      <c r="K161" s="329"/>
      <c r="L161" s="330"/>
      <c r="M161" s="145"/>
    </row>
    <row r="162" spans="2:13" ht="15" customHeight="1" x14ac:dyDescent="0.2">
      <c r="B162" s="152">
        <v>339210000339</v>
      </c>
      <c r="C162" s="261" t="s">
        <v>300</v>
      </c>
      <c r="D162" s="262"/>
      <c r="E162" s="127" t="s">
        <v>299</v>
      </c>
      <c r="F162" s="306">
        <v>1766424</v>
      </c>
      <c r="G162" s="307"/>
      <c r="H162" s="329"/>
      <c r="I162" s="329"/>
      <c r="J162" s="329"/>
      <c r="K162" s="329"/>
      <c r="L162" s="330"/>
    </row>
    <row r="163" spans="2:13" ht="12" customHeight="1" x14ac:dyDescent="0.2">
      <c r="B163" s="128" t="s">
        <v>27</v>
      </c>
      <c r="C163" s="263"/>
      <c r="D163" s="264"/>
      <c r="E163" s="35"/>
      <c r="F163" s="306">
        <f>SUM(F160:G162)</f>
        <v>63415236.100000001</v>
      </c>
      <c r="G163" s="307"/>
      <c r="H163" s="329"/>
      <c r="I163" s="329"/>
      <c r="J163" s="329"/>
      <c r="K163" s="329"/>
      <c r="L163" s="330"/>
      <c r="M163" s="246"/>
    </row>
    <row r="164" spans="2:13" ht="15.75" customHeight="1" thickBot="1" x14ac:dyDescent="0.25">
      <c r="B164" s="130" t="s">
        <v>26</v>
      </c>
      <c r="C164" s="265"/>
      <c r="D164" s="266"/>
      <c r="E164" s="36"/>
      <c r="F164" s="308"/>
      <c r="G164" s="309"/>
      <c r="H164" s="331"/>
      <c r="I164" s="331"/>
      <c r="J164" s="331"/>
      <c r="K164" s="331"/>
      <c r="L164" s="332"/>
    </row>
    <row r="165" spans="2:13" ht="15.75" customHeight="1" thickBot="1" x14ac:dyDescent="0.25">
      <c r="B165" s="131" t="s">
        <v>46</v>
      </c>
      <c r="C165" s="267">
        <f>+F163</f>
        <v>63415236.100000001</v>
      </c>
      <c r="D165" s="268"/>
      <c r="E165" s="326"/>
      <c r="F165" s="326"/>
      <c r="G165" s="326"/>
      <c r="H165" s="326"/>
      <c r="I165" s="326"/>
      <c r="J165" s="326"/>
      <c r="K165" s="326"/>
      <c r="L165" s="326"/>
    </row>
    <row r="166" spans="2:13" ht="15" thickBot="1" x14ac:dyDescent="0.25">
      <c r="B166" s="13"/>
      <c r="C166" s="13"/>
      <c r="D166" s="13"/>
      <c r="E166" s="13"/>
      <c r="F166" s="138"/>
      <c r="G166" s="5"/>
      <c r="H166" s="14"/>
      <c r="I166" s="14"/>
      <c r="J166" s="14"/>
      <c r="K166" s="14"/>
      <c r="L166" s="14"/>
    </row>
    <row r="167" spans="2:13" ht="16.5" thickBot="1" x14ac:dyDescent="0.25">
      <c r="B167" s="318" t="s">
        <v>58</v>
      </c>
      <c r="C167" s="319"/>
      <c r="D167" s="319"/>
      <c r="E167" s="319"/>
      <c r="F167" s="319"/>
      <c r="G167" s="319"/>
      <c r="H167" s="319"/>
      <c r="I167" s="319"/>
      <c r="J167" s="319"/>
      <c r="K167" s="319"/>
      <c r="L167" s="320"/>
    </row>
    <row r="168" spans="2:13" ht="15.75" thickBot="1" x14ac:dyDescent="0.25">
      <c r="B168" s="16"/>
      <c r="C168" s="15"/>
      <c r="D168" s="15"/>
      <c r="E168" s="15"/>
      <c r="F168" s="139"/>
      <c r="G168" s="15"/>
      <c r="H168" s="15"/>
      <c r="I168" s="15"/>
      <c r="J168" s="15"/>
      <c r="K168" s="15"/>
      <c r="L168" s="15"/>
    </row>
    <row r="169" spans="2:13" ht="18.75" customHeight="1" thickBot="1" x14ac:dyDescent="0.25">
      <c r="B169" s="316" t="s">
        <v>53</v>
      </c>
      <c r="C169" s="333" t="s">
        <v>2</v>
      </c>
      <c r="D169" s="334"/>
      <c r="E169" s="381" t="s">
        <v>50</v>
      </c>
      <c r="F169" s="345" t="s">
        <v>51</v>
      </c>
      <c r="G169" s="345"/>
      <c r="H169" s="345"/>
      <c r="I169" s="345"/>
      <c r="J169" s="345"/>
      <c r="K169" s="345"/>
      <c r="L169" s="346"/>
    </row>
    <row r="170" spans="2:13" ht="24" customHeight="1" thickBot="1" x14ac:dyDescent="0.25">
      <c r="B170" s="317"/>
      <c r="C170" s="335"/>
      <c r="D170" s="336"/>
      <c r="E170" s="382"/>
      <c r="F170" s="379" t="s">
        <v>55</v>
      </c>
      <c r="G170" s="380"/>
      <c r="H170" s="122" t="s">
        <v>52</v>
      </c>
      <c r="I170" s="119" t="s">
        <v>56</v>
      </c>
      <c r="J170" s="313" t="s">
        <v>57</v>
      </c>
      <c r="K170" s="314"/>
      <c r="L170" s="315"/>
    </row>
    <row r="171" spans="2:13" ht="18" customHeight="1" x14ac:dyDescent="0.2">
      <c r="B171" s="41" t="s">
        <v>47</v>
      </c>
      <c r="C171" s="337">
        <f>+B156</f>
        <v>80217396</v>
      </c>
      <c r="D171" s="338"/>
      <c r="E171" s="275">
        <f>C172/C171</f>
        <v>0.35574925668242835</v>
      </c>
      <c r="F171" s="278" t="str">
        <f>IF(I175=F170,"Muy bajo","-")</f>
        <v>-</v>
      </c>
      <c r="G171" s="389"/>
      <c r="H171" s="275" t="str">
        <f>IF(I175=H170,"BAJO","-")</f>
        <v>BAJO</v>
      </c>
      <c r="I171" s="278" t="str">
        <f>IF(I175=I170,"BUENO","-")</f>
        <v>-</v>
      </c>
      <c r="J171" s="281" t="str">
        <f>IF(I175=J170,"Muy bueno","-")</f>
        <v>-</v>
      </c>
      <c r="K171" s="282"/>
      <c r="L171" s="283"/>
    </row>
    <row r="172" spans="2:13" ht="15.75" customHeight="1" x14ac:dyDescent="0.2">
      <c r="B172" s="42" t="s">
        <v>54</v>
      </c>
      <c r="C172" s="339">
        <f>+C156</f>
        <v>28537279</v>
      </c>
      <c r="D172" s="340"/>
      <c r="E172" s="392"/>
      <c r="F172" s="279"/>
      <c r="G172" s="390"/>
      <c r="H172" s="276"/>
      <c r="I172" s="279"/>
      <c r="J172" s="284"/>
      <c r="K172" s="285"/>
      <c r="L172" s="286"/>
      <c r="M172" s="145"/>
    </row>
    <row r="173" spans="2:13" ht="15.75" customHeight="1" x14ac:dyDescent="0.2">
      <c r="B173" s="42" t="s">
        <v>48</v>
      </c>
      <c r="C173" s="341">
        <f>C171-C172</f>
        <v>51680117</v>
      </c>
      <c r="D173" s="342"/>
      <c r="E173" s="146"/>
      <c r="F173" s="279"/>
      <c r="G173" s="390"/>
      <c r="H173" s="276"/>
      <c r="I173" s="279"/>
      <c r="J173" s="284"/>
      <c r="K173" s="285"/>
      <c r="L173" s="286"/>
    </row>
    <row r="174" spans="2:13" ht="15.75" customHeight="1" thickBot="1" x14ac:dyDescent="0.25">
      <c r="B174" s="43" t="s">
        <v>49</v>
      </c>
      <c r="C174" s="343">
        <v>11735119.1</v>
      </c>
      <c r="D174" s="344"/>
      <c r="E174" s="147"/>
      <c r="F174" s="280"/>
      <c r="G174" s="391"/>
      <c r="H174" s="277"/>
      <c r="I174" s="280"/>
      <c r="J174" s="287"/>
      <c r="K174" s="288"/>
      <c r="L174" s="289"/>
    </row>
    <row r="175" spans="2:13" ht="15" thickBot="1" x14ac:dyDescent="0.25">
      <c r="B175" s="148" t="s">
        <v>293</v>
      </c>
      <c r="C175" s="148" t="s">
        <v>294</v>
      </c>
      <c r="D175" s="149"/>
      <c r="E175" s="148" t="s">
        <v>295</v>
      </c>
      <c r="F175" s="148" t="s">
        <v>296</v>
      </c>
      <c r="G175" s="149"/>
      <c r="H175" s="149"/>
      <c r="I175" s="259" t="str">
        <f>IF(E171&lt;=30%,"MUY BAJO",IF(E171&lt;60%,"BAJO",IF(E171&lt;=90%,"BUENO",IF(E171&lt;=100%,"MUY BUENO","-"))))</f>
        <v>BAJO</v>
      </c>
      <c r="J175" s="260"/>
      <c r="K175" s="260"/>
      <c r="L175" s="150"/>
    </row>
    <row r="176" spans="2:13" ht="15" thickBot="1" x14ac:dyDescent="0.25">
      <c r="B176" s="13"/>
      <c r="C176" s="13"/>
      <c r="D176" s="13"/>
      <c r="E176" s="13"/>
      <c r="F176" s="138"/>
      <c r="G176" s="5"/>
      <c r="H176" s="14"/>
      <c r="I176" s="14"/>
      <c r="J176" s="14"/>
      <c r="K176" s="14"/>
      <c r="L176" s="14"/>
    </row>
    <row r="177" spans="2:12" ht="15.75" thickBot="1" x14ac:dyDescent="0.3">
      <c r="B177" s="310" t="s">
        <v>41</v>
      </c>
      <c r="C177" s="311"/>
      <c r="D177" s="311"/>
      <c r="E177" s="311"/>
      <c r="F177" s="311"/>
      <c r="G177" s="311"/>
      <c r="H177" s="311"/>
      <c r="I177" s="311"/>
      <c r="J177" s="311"/>
      <c r="K177" s="311"/>
      <c r="L177" s="312"/>
    </row>
    <row r="178" spans="2:12" ht="14.25" customHeight="1" thickBot="1" x14ac:dyDescent="0.3">
      <c r="B178" s="6"/>
      <c r="C178" s="6"/>
      <c r="D178" s="6"/>
      <c r="E178" s="6"/>
      <c r="F178" s="137"/>
      <c r="G178" s="6"/>
      <c r="H178" s="6"/>
      <c r="I178" s="6"/>
      <c r="J178" s="6"/>
      <c r="K178" s="6"/>
      <c r="L178" s="6"/>
    </row>
    <row r="179" spans="2:12" ht="30.75" customHeight="1" thickBot="1" x14ac:dyDescent="0.25">
      <c r="B179" s="354" t="s">
        <v>44</v>
      </c>
      <c r="C179" s="385" t="s">
        <v>279</v>
      </c>
      <c r="D179" s="386"/>
      <c r="E179" s="383" t="s">
        <v>37</v>
      </c>
      <c r="F179" s="356" t="s">
        <v>42</v>
      </c>
      <c r="G179" s="357"/>
      <c r="H179" s="321" t="s">
        <v>2</v>
      </c>
      <c r="I179" s="313" t="s">
        <v>40</v>
      </c>
      <c r="J179" s="314"/>
      <c r="K179" s="323" t="s">
        <v>60</v>
      </c>
      <c r="L179" s="324"/>
    </row>
    <row r="180" spans="2:12" ht="15.75" thickBot="1" x14ac:dyDescent="0.3">
      <c r="B180" s="355"/>
      <c r="C180" s="385" t="s">
        <v>280</v>
      </c>
      <c r="D180" s="386"/>
      <c r="E180" s="384"/>
      <c r="F180" s="143" t="s">
        <v>1</v>
      </c>
      <c r="G180" s="24" t="s">
        <v>43</v>
      </c>
      <c r="H180" s="322"/>
      <c r="I180" s="17" t="s">
        <v>38</v>
      </c>
      <c r="J180" s="18" t="s">
        <v>39</v>
      </c>
      <c r="K180" s="19" t="s">
        <v>38</v>
      </c>
      <c r="L180" s="20" t="s">
        <v>39</v>
      </c>
    </row>
    <row r="181" spans="2:12" ht="18" thickBot="1" x14ac:dyDescent="0.35">
      <c r="B181" s="420" t="s">
        <v>314</v>
      </c>
      <c r="C181" s="418">
        <v>45411</v>
      </c>
      <c r="D181" s="388"/>
      <c r="E181" s="427" t="s">
        <v>315</v>
      </c>
      <c r="F181" s="140" t="s">
        <v>316</v>
      </c>
      <c r="G181" s="419" t="s">
        <v>14</v>
      </c>
      <c r="H181" s="425" t="s">
        <v>317</v>
      </c>
      <c r="I181" s="26" t="s">
        <v>318</v>
      </c>
      <c r="J181" s="25"/>
      <c r="K181" s="21" t="s">
        <v>318</v>
      </c>
      <c r="L181" s="12"/>
    </row>
    <row r="182" spans="2:12" ht="18" thickBot="1" x14ac:dyDescent="0.35">
      <c r="B182" s="421" t="s">
        <v>319</v>
      </c>
      <c r="C182" s="418">
        <v>45412</v>
      </c>
      <c r="D182" s="388"/>
      <c r="E182" s="427" t="s">
        <v>320</v>
      </c>
      <c r="F182" s="140" t="s">
        <v>316</v>
      </c>
      <c r="G182" s="419" t="s">
        <v>238</v>
      </c>
      <c r="H182" s="424" t="s">
        <v>321</v>
      </c>
      <c r="I182" s="26" t="s">
        <v>318</v>
      </c>
      <c r="J182" s="2"/>
      <c r="K182" s="21" t="s">
        <v>318</v>
      </c>
      <c r="L182" s="7"/>
    </row>
    <row r="183" spans="2:12" ht="57.75" thickBot="1" x14ac:dyDescent="0.3">
      <c r="B183" s="421" t="s">
        <v>322</v>
      </c>
      <c r="C183" s="426">
        <v>45432</v>
      </c>
      <c r="D183" s="348"/>
      <c r="E183" s="429" t="s">
        <v>323</v>
      </c>
      <c r="G183" s="431" t="s">
        <v>185</v>
      </c>
      <c r="H183" s="423" t="s">
        <v>324</v>
      </c>
      <c r="I183" s="26" t="s">
        <v>318</v>
      </c>
      <c r="J183" s="2"/>
      <c r="K183" s="21" t="s">
        <v>318</v>
      </c>
      <c r="L183" s="7"/>
    </row>
    <row r="184" spans="2:12" ht="18" thickBot="1" x14ac:dyDescent="0.35">
      <c r="B184" s="421" t="s">
        <v>325</v>
      </c>
      <c r="C184" s="426">
        <v>45436</v>
      </c>
      <c r="D184" s="348"/>
      <c r="E184" s="432" t="s">
        <v>326</v>
      </c>
      <c r="F184" s="430" t="s">
        <v>316</v>
      </c>
      <c r="G184" s="419" t="s">
        <v>327</v>
      </c>
      <c r="H184" s="423" t="s">
        <v>328</v>
      </c>
      <c r="I184" s="26" t="s">
        <v>318</v>
      </c>
      <c r="J184" s="2"/>
      <c r="K184" s="21" t="s">
        <v>318</v>
      </c>
      <c r="L184" s="7"/>
    </row>
    <row r="185" spans="2:12" ht="397.5" thickBot="1" x14ac:dyDescent="0.25">
      <c r="B185" s="421" t="s">
        <v>329</v>
      </c>
      <c r="C185" s="426">
        <v>45454</v>
      </c>
      <c r="D185" s="348"/>
      <c r="E185" s="428" t="s">
        <v>330</v>
      </c>
      <c r="F185" s="430" t="s">
        <v>316</v>
      </c>
      <c r="G185" s="432" t="s">
        <v>227</v>
      </c>
      <c r="H185" s="433" t="s">
        <v>331</v>
      </c>
      <c r="I185" s="26" t="s">
        <v>318</v>
      </c>
      <c r="J185" s="2"/>
      <c r="K185" s="434" t="s">
        <v>318</v>
      </c>
      <c r="L185" s="7"/>
    </row>
    <row r="186" spans="2:12" ht="18" thickBot="1" x14ac:dyDescent="0.35">
      <c r="B186" s="421" t="s">
        <v>332</v>
      </c>
      <c r="C186" s="426">
        <v>45456</v>
      </c>
      <c r="D186" s="348"/>
      <c r="E186" s="419" t="s">
        <v>333</v>
      </c>
      <c r="F186" s="430" t="s">
        <v>316</v>
      </c>
      <c r="G186" s="419" t="s">
        <v>117</v>
      </c>
      <c r="H186" s="435" t="s">
        <v>334</v>
      </c>
      <c r="I186" s="26" t="s">
        <v>318</v>
      </c>
      <c r="J186" s="2"/>
      <c r="K186" s="434" t="s">
        <v>318</v>
      </c>
      <c r="L186" s="7"/>
    </row>
    <row r="187" spans="2:12" ht="155.25" x14ac:dyDescent="0.2">
      <c r="B187" s="421" t="s">
        <v>335</v>
      </c>
      <c r="C187" s="436">
        <v>45456</v>
      </c>
      <c r="D187" s="437"/>
      <c r="E187" s="428" t="s">
        <v>336</v>
      </c>
      <c r="F187" s="430" t="s">
        <v>316</v>
      </c>
      <c r="G187" s="431" t="s">
        <v>238</v>
      </c>
      <c r="H187" s="433" t="s">
        <v>337</v>
      </c>
      <c r="I187" s="26" t="s">
        <v>318</v>
      </c>
      <c r="J187" s="438"/>
      <c r="K187" s="434" t="s">
        <v>318</v>
      </c>
      <c r="L187" s="110"/>
    </row>
    <row r="188" spans="2:12" x14ac:dyDescent="0.2">
      <c r="B188" s="421"/>
      <c r="C188" s="347"/>
      <c r="D188" s="348"/>
      <c r="E188" s="30"/>
      <c r="F188" s="141"/>
      <c r="G188" s="2"/>
      <c r="H188" s="2"/>
      <c r="I188" s="22"/>
      <c r="J188" s="2"/>
      <c r="K188" s="22"/>
      <c r="L188" s="7"/>
    </row>
    <row r="189" spans="2:12" x14ac:dyDescent="0.2">
      <c r="B189" s="421"/>
      <c r="C189" s="347"/>
      <c r="D189" s="348"/>
      <c r="E189" s="30"/>
      <c r="F189" s="141"/>
      <c r="G189" s="2"/>
      <c r="H189" s="2"/>
      <c r="I189" s="22"/>
      <c r="J189" s="2"/>
      <c r="K189" s="22"/>
      <c r="L189" s="7"/>
    </row>
    <row r="190" spans="2:12" x14ac:dyDescent="0.2">
      <c r="B190" s="421"/>
      <c r="C190" s="347"/>
      <c r="D190" s="348"/>
      <c r="E190" s="30"/>
      <c r="F190" s="141"/>
      <c r="G190" s="2"/>
      <c r="H190" s="2"/>
      <c r="I190" s="22"/>
      <c r="J190" s="2"/>
      <c r="K190" s="22"/>
      <c r="L190" s="7"/>
    </row>
    <row r="191" spans="2:12" x14ac:dyDescent="0.2">
      <c r="B191" s="421"/>
      <c r="C191" s="347"/>
      <c r="D191" s="348"/>
      <c r="E191" s="30"/>
      <c r="F191" s="141"/>
      <c r="G191" s="2"/>
      <c r="H191" s="2"/>
      <c r="I191" s="22"/>
      <c r="J191" s="2"/>
      <c r="K191" s="22"/>
      <c r="L191" s="7"/>
    </row>
    <row r="192" spans="2:12" ht="15.75" customHeight="1" thickBot="1" x14ac:dyDescent="0.25">
      <c r="B192" s="422"/>
      <c r="C192" s="377"/>
      <c r="D192" s="378"/>
      <c r="E192" s="33"/>
      <c r="F192" s="142"/>
      <c r="G192" s="10"/>
      <c r="H192" s="10" t="s">
        <v>34</v>
      </c>
      <c r="I192" s="23"/>
      <c r="J192" s="10"/>
      <c r="K192" s="23"/>
      <c r="L192" s="11"/>
    </row>
    <row r="193" spans="2:12" ht="15" thickBot="1" x14ac:dyDescent="0.25">
      <c r="C193" s="4"/>
      <c r="D193" s="4"/>
      <c r="E193" s="4"/>
      <c r="H193" s="4"/>
      <c r="I193" s="4"/>
    </row>
    <row r="194" spans="2:12" ht="15.75" thickBot="1" x14ac:dyDescent="0.3">
      <c r="B194" s="310" t="s">
        <v>282</v>
      </c>
      <c r="C194" s="311"/>
      <c r="D194" s="311"/>
      <c r="E194" s="311"/>
      <c r="F194" s="311"/>
      <c r="G194" s="311"/>
      <c r="H194" s="311"/>
      <c r="I194" s="311"/>
      <c r="J194" s="311"/>
      <c r="K194" s="311"/>
      <c r="L194" s="312"/>
    </row>
    <row r="195" spans="2:12" ht="24.75" customHeight="1" thickBot="1" x14ac:dyDescent="0.25">
      <c r="B195" s="354" t="s">
        <v>44</v>
      </c>
      <c r="C195" s="385" t="s">
        <v>279</v>
      </c>
      <c r="D195" s="386"/>
      <c r="E195" s="383" t="s">
        <v>37</v>
      </c>
      <c r="F195" s="356" t="s">
        <v>42</v>
      </c>
      <c r="G195" s="357"/>
      <c r="H195" s="321" t="s">
        <v>2</v>
      </c>
      <c r="I195" s="313" t="s">
        <v>40</v>
      </c>
      <c r="J195" s="314"/>
      <c r="K195" s="323" t="s">
        <v>60</v>
      </c>
      <c r="L195" s="324"/>
    </row>
    <row r="196" spans="2:12" ht="15.75" thickBot="1" x14ac:dyDescent="0.3">
      <c r="B196" s="355"/>
      <c r="C196" s="385" t="s">
        <v>280</v>
      </c>
      <c r="D196" s="386"/>
      <c r="E196" s="384"/>
      <c r="F196" s="143" t="s">
        <v>1</v>
      </c>
      <c r="G196" s="24" t="s">
        <v>43</v>
      </c>
      <c r="H196" s="322"/>
      <c r="I196" s="17" t="s">
        <v>38</v>
      </c>
      <c r="J196" s="18" t="s">
        <v>39</v>
      </c>
      <c r="K196" s="19" t="s">
        <v>38</v>
      </c>
      <c r="L196" s="20" t="s">
        <v>39</v>
      </c>
    </row>
    <row r="197" spans="2:12" x14ac:dyDescent="0.2">
      <c r="B197" s="124"/>
      <c r="C197" s="387"/>
      <c r="D197" s="388"/>
      <c r="E197" s="34"/>
      <c r="F197" s="140"/>
      <c r="G197" s="25"/>
      <c r="H197" s="27"/>
      <c r="I197" s="26"/>
      <c r="J197" s="25"/>
      <c r="K197" s="21"/>
      <c r="L197" s="12"/>
    </row>
    <row r="198" spans="2:12" x14ac:dyDescent="0.2">
      <c r="B198" s="8"/>
      <c r="C198" s="347"/>
      <c r="D198" s="348"/>
      <c r="E198" s="30"/>
      <c r="F198" s="141"/>
      <c r="G198" s="2"/>
      <c r="H198" s="2"/>
      <c r="I198" s="22"/>
      <c r="J198" s="2"/>
      <c r="K198" s="22"/>
      <c r="L198" s="7"/>
    </row>
    <row r="199" spans="2:12" x14ac:dyDescent="0.2">
      <c r="B199" s="8"/>
      <c r="C199" s="347"/>
      <c r="D199" s="348"/>
      <c r="E199" s="30"/>
      <c r="F199" s="141"/>
      <c r="G199" s="2"/>
      <c r="H199" s="2"/>
      <c r="I199" s="22"/>
      <c r="J199" s="2"/>
      <c r="K199" s="22"/>
      <c r="L199" s="7"/>
    </row>
    <row r="200" spans="2:12" x14ac:dyDescent="0.2">
      <c r="B200" s="8"/>
      <c r="C200" s="347"/>
      <c r="D200" s="348"/>
      <c r="E200" s="30"/>
      <c r="F200" s="141"/>
      <c r="G200" s="2"/>
      <c r="H200" s="2"/>
      <c r="I200" s="22"/>
      <c r="J200" s="2"/>
      <c r="K200" s="22"/>
      <c r="L200" s="7"/>
    </row>
    <row r="201" spans="2:12" x14ac:dyDescent="0.2">
      <c r="B201" s="8"/>
      <c r="C201" s="347"/>
      <c r="D201" s="348"/>
      <c r="E201" s="30"/>
      <c r="F201" s="141"/>
      <c r="G201" s="2"/>
      <c r="H201" s="2"/>
      <c r="I201" s="22"/>
      <c r="J201" s="2"/>
      <c r="K201" s="22"/>
      <c r="L201" s="7"/>
    </row>
    <row r="202" spans="2:12" x14ac:dyDescent="0.2">
      <c r="B202" s="8"/>
      <c r="C202" s="347"/>
      <c r="D202" s="348"/>
      <c r="E202" s="30"/>
      <c r="F202" s="141"/>
      <c r="G202" s="2"/>
      <c r="H202" s="2"/>
      <c r="I202" s="22"/>
      <c r="J202" s="2"/>
      <c r="K202" s="22"/>
      <c r="L202" s="7"/>
    </row>
    <row r="203" spans="2:12" x14ac:dyDescent="0.2">
      <c r="B203" s="8"/>
      <c r="C203" s="347"/>
      <c r="D203" s="348"/>
      <c r="E203" s="30"/>
      <c r="F203" s="141"/>
      <c r="G203" s="2"/>
      <c r="H203" s="2"/>
      <c r="I203" s="22"/>
      <c r="J203" s="2"/>
      <c r="K203" s="22"/>
      <c r="L203" s="7"/>
    </row>
    <row r="204" spans="2:12" x14ac:dyDescent="0.2">
      <c r="B204" s="8"/>
      <c r="C204" s="347"/>
      <c r="D204" s="348"/>
      <c r="E204" s="30"/>
      <c r="F204" s="141"/>
      <c r="G204" s="2"/>
      <c r="H204" s="2"/>
      <c r="I204" s="22"/>
      <c r="J204" s="2"/>
      <c r="K204" s="22"/>
      <c r="L204" s="7"/>
    </row>
    <row r="205" spans="2:12" x14ac:dyDescent="0.2">
      <c r="B205" s="8"/>
      <c r="C205" s="347"/>
      <c r="D205" s="348"/>
      <c r="E205" s="30"/>
      <c r="F205" s="141"/>
      <c r="G205" s="2"/>
      <c r="H205" s="2"/>
      <c r="I205" s="22"/>
      <c r="J205" s="2"/>
      <c r="K205" s="22"/>
      <c r="L205" s="7"/>
    </row>
    <row r="206" spans="2:12" x14ac:dyDescent="0.2">
      <c r="B206" s="8"/>
      <c r="C206" s="347"/>
      <c r="D206" s="348"/>
      <c r="E206" s="30"/>
      <c r="F206" s="141"/>
      <c r="G206" s="2"/>
      <c r="H206" s="2"/>
      <c r="I206" s="22"/>
      <c r="J206" s="2"/>
      <c r="K206" s="22"/>
      <c r="L206" s="7"/>
    </row>
    <row r="207" spans="2:12" x14ac:dyDescent="0.2">
      <c r="B207" s="8"/>
      <c r="C207" s="347"/>
      <c r="D207" s="348"/>
      <c r="E207" s="30"/>
      <c r="F207" s="141"/>
      <c r="G207" s="2"/>
      <c r="H207" s="2"/>
      <c r="I207" s="22"/>
      <c r="J207" s="2"/>
      <c r="K207" s="22"/>
      <c r="L207" s="7"/>
    </row>
    <row r="208" spans="2:12" ht="15" thickBot="1" x14ac:dyDescent="0.25">
      <c r="B208" s="9"/>
      <c r="C208" s="377"/>
      <c r="D208" s="378"/>
      <c r="E208" s="33"/>
      <c r="F208" s="142"/>
      <c r="G208" s="10"/>
      <c r="H208" s="10"/>
      <c r="I208" s="23"/>
      <c r="J208" s="10"/>
      <c r="K208" s="23"/>
      <c r="L208" s="11"/>
    </row>
    <row r="209" spans="2:12" x14ac:dyDescent="0.2">
      <c r="C209" s="4"/>
      <c r="D209" s="4"/>
      <c r="E209" s="4"/>
      <c r="H209" s="4"/>
      <c r="I209" s="4"/>
    </row>
    <row r="210" spans="2:12" ht="15" thickBot="1" x14ac:dyDescent="0.25">
      <c r="C210" s="4"/>
      <c r="D210" s="4"/>
      <c r="E210" s="4"/>
      <c r="H210" s="4"/>
      <c r="I210" s="4"/>
    </row>
    <row r="211" spans="2:12" ht="19.5" customHeight="1" thickBot="1" x14ac:dyDescent="0.25">
      <c r="B211" s="325" t="s">
        <v>45</v>
      </c>
      <c r="C211" s="293"/>
      <c r="D211" s="293"/>
      <c r="E211" s="293"/>
      <c r="F211" s="293"/>
      <c r="G211" s="293"/>
      <c r="H211" s="293"/>
      <c r="I211" s="293"/>
      <c r="J211" s="293"/>
      <c r="K211" s="293"/>
      <c r="L211" s="268"/>
    </row>
    <row r="212" spans="2:12" ht="12" customHeight="1" thickBot="1" x14ac:dyDescent="0.25">
      <c r="B212" s="4"/>
      <c r="C212" s="4"/>
      <c r="D212" s="4"/>
      <c r="E212" s="4"/>
      <c r="F212" s="137"/>
      <c r="G212" s="4"/>
      <c r="H212" s="4"/>
      <c r="I212" s="4"/>
      <c r="J212" s="4"/>
      <c r="K212" s="4"/>
      <c r="L212" s="4"/>
    </row>
    <row r="213" spans="2:12" ht="16.5" thickBot="1" x14ac:dyDescent="0.3">
      <c r="B213" s="303" t="s">
        <v>36</v>
      </c>
      <c r="C213" s="304"/>
      <c r="D213" s="304"/>
      <c r="E213" s="304"/>
      <c r="F213" s="304"/>
      <c r="G213" s="304"/>
      <c r="H213" s="304"/>
      <c r="I213" s="304"/>
      <c r="J213" s="304"/>
      <c r="K213" s="304"/>
      <c r="L213" s="305"/>
    </row>
    <row r="214" spans="2:12" ht="12" customHeight="1" thickBot="1" x14ac:dyDescent="0.3">
      <c r="B214" s="3"/>
      <c r="C214" s="3"/>
      <c r="D214" s="3"/>
      <c r="E214" s="3"/>
      <c r="F214" s="144"/>
      <c r="G214" s="3"/>
      <c r="H214" s="3"/>
      <c r="I214" s="3"/>
      <c r="J214" s="3"/>
      <c r="K214" s="3"/>
      <c r="L214" s="3"/>
    </row>
    <row r="215" spans="2:12" ht="16.5" customHeight="1" thickBot="1" x14ac:dyDescent="0.25">
      <c r="B215" s="1" t="s">
        <v>31</v>
      </c>
      <c r="C215" s="300" t="s">
        <v>311</v>
      </c>
      <c r="D215" s="301"/>
      <c r="E215" s="301"/>
      <c r="F215" s="301"/>
      <c r="G215" s="301"/>
      <c r="H215" s="301"/>
      <c r="I215" s="301"/>
      <c r="J215" s="301"/>
      <c r="K215" s="301"/>
      <c r="L215" s="302"/>
    </row>
    <row r="216" spans="2:12" ht="9.75" customHeight="1" thickBot="1" x14ac:dyDescent="0.25"/>
    <row r="217" spans="2:12" ht="39.75" customHeight="1" thickBot="1" x14ac:dyDescent="0.25">
      <c r="B217" s="1" t="s">
        <v>32</v>
      </c>
      <c r="C217" s="300"/>
      <c r="D217" s="301"/>
      <c r="E217" s="301"/>
      <c r="F217" s="301"/>
      <c r="G217" s="301"/>
      <c r="H217" s="301"/>
      <c r="I217" s="301"/>
      <c r="J217" s="301"/>
      <c r="K217" s="301"/>
      <c r="L217" s="302"/>
    </row>
    <row r="218" spans="2:12" ht="10.5" customHeight="1" thickBot="1" x14ac:dyDescent="0.25"/>
    <row r="219" spans="2:12" ht="17.25" customHeight="1" thickBot="1" x14ac:dyDescent="0.25">
      <c r="B219" s="1" t="s">
        <v>33</v>
      </c>
      <c r="C219" s="439">
        <v>45503</v>
      </c>
      <c r="D219" s="301"/>
      <c r="E219" s="301"/>
      <c r="F219" s="301"/>
      <c r="G219" s="301"/>
      <c r="H219" s="301"/>
      <c r="I219" s="301"/>
      <c r="J219" s="301"/>
      <c r="K219" s="301"/>
      <c r="L219" s="302"/>
    </row>
    <row r="221" spans="2:12" x14ac:dyDescent="0.2">
      <c r="C221" s="349"/>
      <c r="D221" s="349"/>
      <c r="E221" s="349"/>
      <c r="F221" s="349"/>
      <c r="G221" s="349"/>
      <c r="H221" s="349"/>
      <c r="I221" s="349"/>
      <c r="J221" s="349"/>
    </row>
  </sheetData>
  <mergeCells count="228">
    <mergeCell ref="C207:D207"/>
    <mergeCell ref="C208:D208"/>
    <mergeCell ref="B194:L194"/>
    <mergeCell ref="B2:L2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B195:B196"/>
    <mergeCell ref="C195:D195"/>
    <mergeCell ref="E195:E196"/>
    <mergeCell ref="F195:G195"/>
    <mergeCell ref="H195:H196"/>
    <mergeCell ref="I195:J195"/>
    <mergeCell ref="K195:L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92:D192"/>
    <mergeCell ref="F170:G170"/>
    <mergeCell ref="E169:E170"/>
    <mergeCell ref="E179:E180"/>
    <mergeCell ref="C179:D179"/>
    <mergeCell ref="C180:D180"/>
    <mergeCell ref="C181:D181"/>
    <mergeCell ref="C182:D182"/>
    <mergeCell ref="C183:D183"/>
    <mergeCell ref="C184:D184"/>
    <mergeCell ref="F171:G174"/>
    <mergeCell ref="E171:E172"/>
    <mergeCell ref="H151:L151"/>
    <mergeCell ref="E30:L37"/>
    <mergeCell ref="E29:L29"/>
    <mergeCell ref="H142:L142"/>
    <mergeCell ref="H143:L143"/>
    <mergeCell ref="H144:L144"/>
    <mergeCell ref="H145:L145"/>
    <mergeCell ref="H146:L146"/>
    <mergeCell ref="H147:L147"/>
    <mergeCell ref="H148:L148"/>
    <mergeCell ref="H149:L149"/>
    <mergeCell ref="H150:L150"/>
    <mergeCell ref="H133:L133"/>
    <mergeCell ref="H134:L134"/>
    <mergeCell ref="H135:L135"/>
    <mergeCell ref="H136:L136"/>
    <mergeCell ref="H137:L137"/>
    <mergeCell ref="H138:L138"/>
    <mergeCell ref="H139:L139"/>
    <mergeCell ref="H140:L140"/>
    <mergeCell ref="H141:L141"/>
    <mergeCell ref="H124:L124"/>
    <mergeCell ref="H125:L125"/>
    <mergeCell ref="H126:L126"/>
    <mergeCell ref="H113:L113"/>
    <mergeCell ref="H114:L114"/>
    <mergeCell ref="H127:L127"/>
    <mergeCell ref="H128:L128"/>
    <mergeCell ref="H129:L129"/>
    <mergeCell ref="H130:L130"/>
    <mergeCell ref="H131:L131"/>
    <mergeCell ref="H132:L132"/>
    <mergeCell ref="H115:L115"/>
    <mergeCell ref="H116:L116"/>
    <mergeCell ref="H117:L117"/>
    <mergeCell ref="H118:L118"/>
    <mergeCell ref="H119:L119"/>
    <mergeCell ref="H120:L120"/>
    <mergeCell ref="H121:L121"/>
    <mergeCell ref="H122:L122"/>
    <mergeCell ref="H123:L123"/>
    <mergeCell ref="H104:L104"/>
    <mergeCell ref="H105:L105"/>
    <mergeCell ref="H106:L106"/>
    <mergeCell ref="H107:L107"/>
    <mergeCell ref="H108:L108"/>
    <mergeCell ref="H109:L109"/>
    <mergeCell ref="H110:L110"/>
    <mergeCell ref="H111:L111"/>
    <mergeCell ref="H112:L112"/>
    <mergeCell ref="H95:L95"/>
    <mergeCell ref="H96:L96"/>
    <mergeCell ref="H97:L97"/>
    <mergeCell ref="H98:L98"/>
    <mergeCell ref="H99:L99"/>
    <mergeCell ref="H100:L100"/>
    <mergeCell ref="H101:L101"/>
    <mergeCell ref="H102:L102"/>
    <mergeCell ref="H103:L103"/>
    <mergeCell ref="H86:L86"/>
    <mergeCell ref="H87:L87"/>
    <mergeCell ref="H88:L88"/>
    <mergeCell ref="H89:L89"/>
    <mergeCell ref="H90:L90"/>
    <mergeCell ref="H91:L91"/>
    <mergeCell ref="H92:L92"/>
    <mergeCell ref="H93:L93"/>
    <mergeCell ref="H94:L94"/>
    <mergeCell ref="C221:J221"/>
    <mergeCell ref="B19:C19"/>
    <mergeCell ref="F13:L13"/>
    <mergeCell ref="B23:L23"/>
    <mergeCell ref="F15:L15"/>
    <mergeCell ref="B13:C13"/>
    <mergeCell ref="B15:C15"/>
    <mergeCell ref="F17:L17"/>
    <mergeCell ref="F19:L19"/>
    <mergeCell ref="B27:L27"/>
    <mergeCell ref="B39:L39"/>
    <mergeCell ref="B153:L153"/>
    <mergeCell ref="B158:L158"/>
    <mergeCell ref="B179:B180"/>
    <mergeCell ref="F179:G179"/>
    <mergeCell ref="H159:L159"/>
    <mergeCell ref="F160:G160"/>
    <mergeCell ref="F161:G161"/>
    <mergeCell ref="B151:C151"/>
    <mergeCell ref="B40:D40"/>
    <mergeCell ref="E40:E41"/>
    <mergeCell ref="F40:F41"/>
    <mergeCell ref="H43:L43"/>
    <mergeCell ref="H74:L74"/>
    <mergeCell ref="C219:L219"/>
    <mergeCell ref="B213:L213"/>
    <mergeCell ref="C215:L215"/>
    <mergeCell ref="C217:L217"/>
    <mergeCell ref="F162:G162"/>
    <mergeCell ref="F163:G163"/>
    <mergeCell ref="F164:G164"/>
    <mergeCell ref="B177:L177"/>
    <mergeCell ref="J170:L170"/>
    <mergeCell ref="B169:B170"/>
    <mergeCell ref="B167:L167"/>
    <mergeCell ref="H179:H180"/>
    <mergeCell ref="I179:J179"/>
    <mergeCell ref="K179:L179"/>
    <mergeCell ref="B211:L211"/>
    <mergeCell ref="E165:L165"/>
    <mergeCell ref="H160:L164"/>
    <mergeCell ref="C169:D170"/>
    <mergeCell ref="C171:D171"/>
    <mergeCell ref="C172:D172"/>
    <mergeCell ref="C173:D173"/>
    <mergeCell ref="C174:D174"/>
    <mergeCell ref="F169:L169"/>
    <mergeCell ref="C185:D185"/>
    <mergeCell ref="C160:D160"/>
    <mergeCell ref="B1:L1"/>
    <mergeCell ref="B3:L3"/>
    <mergeCell ref="B4:L4"/>
    <mergeCell ref="B5:L5"/>
    <mergeCell ref="B6:L6"/>
    <mergeCell ref="B7:L7"/>
    <mergeCell ref="B9:L9"/>
    <mergeCell ref="B25:L25"/>
    <mergeCell ref="B11:L11"/>
    <mergeCell ref="B17:C17"/>
    <mergeCell ref="B21:C21"/>
    <mergeCell ref="F21:I21"/>
    <mergeCell ref="H75:L75"/>
    <mergeCell ref="H76:L76"/>
    <mergeCell ref="H77:L77"/>
    <mergeCell ref="H78:L78"/>
    <mergeCell ref="H79:L79"/>
    <mergeCell ref="H80:L80"/>
    <mergeCell ref="H81:L81"/>
    <mergeCell ref="H82:L82"/>
    <mergeCell ref="H83:L83"/>
    <mergeCell ref="H84:L84"/>
    <mergeCell ref="H85:L85"/>
    <mergeCell ref="H73:L73"/>
    <mergeCell ref="H171:H174"/>
    <mergeCell ref="I171:I174"/>
    <mergeCell ref="J171:L174"/>
    <mergeCell ref="C155:D155"/>
    <mergeCell ref="C156:D156"/>
    <mergeCell ref="F155:L155"/>
    <mergeCell ref="F156:L156"/>
    <mergeCell ref="H44:L44"/>
    <mergeCell ref="H45:L45"/>
    <mergeCell ref="H46:L46"/>
    <mergeCell ref="H47:L47"/>
    <mergeCell ref="H48:L48"/>
    <mergeCell ref="H49:L49"/>
    <mergeCell ref="H50:L50"/>
    <mergeCell ref="H51:L51"/>
    <mergeCell ref="H52:L52"/>
    <mergeCell ref="H53:L53"/>
    <mergeCell ref="H54:L54"/>
    <mergeCell ref="C159:D159"/>
    <mergeCell ref="H55:L55"/>
    <mergeCell ref="H56:L56"/>
    <mergeCell ref="H57:L57"/>
    <mergeCell ref="H58:L58"/>
    <mergeCell ref="I175:K175"/>
    <mergeCell ref="C161:D161"/>
    <mergeCell ref="C162:D162"/>
    <mergeCell ref="C163:D163"/>
    <mergeCell ref="C164:D164"/>
    <mergeCell ref="C165:D165"/>
    <mergeCell ref="F159:G159"/>
    <mergeCell ref="G40:G41"/>
    <mergeCell ref="H40:L41"/>
    <mergeCell ref="H42:L42"/>
    <mergeCell ref="H59:L59"/>
    <mergeCell ref="H60:L60"/>
    <mergeCell ref="H61:L61"/>
    <mergeCell ref="H62:L62"/>
    <mergeCell ref="H63:L63"/>
    <mergeCell ref="H64:L64"/>
    <mergeCell ref="H65:L65"/>
    <mergeCell ref="H66:L66"/>
    <mergeCell ref="H67:L67"/>
    <mergeCell ref="H68:L68"/>
    <mergeCell ref="H69:L69"/>
    <mergeCell ref="H70:L70"/>
    <mergeCell ref="H71:L71"/>
    <mergeCell ref="H72:L72"/>
  </mergeCells>
  <pageMargins left="0.23622047244094491" right="0.23622047244094491" top="0.74803149606299213" bottom="0.74803149606299213" header="0.31496062992125984" footer="0.31496062992125984"/>
  <pageSetup scale="9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3"/>
  <sheetViews>
    <sheetView workbookViewId="0">
      <selection activeCell="B158" sqref="B158:L164"/>
    </sheetView>
  </sheetViews>
  <sheetFormatPr baseColWidth="10" defaultRowHeight="15" x14ac:dyDescent="0.25"/>
  <cols>
    <col min="2" max="2" width="6.42578125" bestFit="1" customWidth="1"/>
    <col min="3" max="3" width="5.42578125" bestFit="1" customWidth="1"/>
    <col min="4" max="4" width="48.7109375" bestFit="1" customWidth="1"/>
    <col min="7" max="7" width="23" bestFit="1" customWidth="1"/>
  </cols>
  <sheetData>
    <row r="1" spans="1:7" x14ac:dyDescent="0.25">
      <c r="A1" s="395"/>
      <c r="B1" s="353"/>
      <c r="C1" s="353"/>
      <c r="D1" s="353"/>
      <c r="E1" s="353"/>
      <c r="F1" s="353"/>
      <c r="G1" s="353"/>
    </row>
    <row r="2" spans="1:7" x14ac:dyDescent="0.25">
      <c r="A2" s="362"/>
      <c r="B2" s="363"/>
      <c r="C2" s="363"/>
      <c r="D2" s="393"/>
      <c r="E2" s="271"/>
      <c r="F2" s="271"/>
      <c r="G2" s="272"/>
    </row>
    <row r="3" spans="1:7" ht="15.75" thickBot="1" x14ac:dyDescent="0.3">
      <c r="A3" s="108"/>
      <c r="B3" s="109"/>
      <c r="C3" s="109"/>
      <c r="D3" s="394"/>
      <c r="E3" s="396"/>
      <c r="F3" s="396"/>
      <c r="G3" s="397"/>
    </row>
    <row r="4" spans="1:7" x14ac:dyDescent="0.25">
      <c r="A4" s="103"/>
      <c r="B4" s="104"/>
      <c r="C4" s="104"/>
      <c r="D4" s="105"/>
      <c r="E4" s="106"/>
      <c r="F4" s="106"/>
      <c r="G4" s="107"/>
    </row>
    <row r="5" spans="1:7" x14ac:dyDescent="0.25">
      <c r="A5" s="87"/>
      <c r="B5" s="46"/>
      <c r="C5" s="46"/>
      <c r="D5" s="67"/>
      <c r="E5" s="84"/>
      <c r="F5" s="84"/>
      <c r="G5" s="86"/>
    </row>
    <row r="6" spans="1:7" x14ac:dyDescent="0.25">
      <c r="A6" s="88"/>
      <c r="B6" s="47"/>
      <c r="C6" s="47"/>
      <c r="D6" s="68"/>
      <c r="E6" s="84"/>
      <c r="F6" s="84"/>
      <c r="G6" s="86"/>
    </row>
    <row r="7" spans="1:7" x14ac:dyDescent="0.25">
      <c r="A7" s="88"/>
      <c r="B7" s="47"/>
      <c r="C7" s="47"/>
      <c r="D7" s="68"/>
      <c r="E7" s="84"/>
      <c r="F7" s="84"/>
      <c r="G7" s="86"/>
    </row>
    <row r="8" spans="1:7" x14ac:dyDescent="0.25">
      <c r="A8" s="88"/>
      <c r="B8" s="47"/>
      <c r="C8" s="47"/>
      <c r="D8" s="68"/>
      <c r="E8" s="84"/>
      <c r="F8" s="84"/>
      <c r="G8" s="86"/>
    </row>
    <row r="9" spans="1:7" x14ac:dyDescent="0.25">
      <c r="A9" s="89"/>
      <c r="B9" s="48"/>
      <c r="C9" s="48"/>
      <c r="D9" s="69"/>
      <c r="E9" s="84"/>
      <c r="F9" s="84"/>
      <c r="G9" s="86"/>
    </row>
    <row r="10" spans="1:7" x14ac:dyDescent="0.25">
      <c r="A10" s="89"/>
      <c r="B10" s="49"/>
      <c r="C10" s="49"/>
      <c r="D10" s="69"/>
      <c r="E10" s="84"/>
      <c r="F10" s="84"/>
      <c r="G10" s="86"/>
    </row>
    <row r="11" spans="1:7" x14ac:dyDescent="0.25">
      <c r="A11" s="90"/>
      <c r="B11" s="50"/>
      <c r="C11" s="50"/>
      <c r="D11" s="60"/>
      <c r="E11" s="84"/>
      <c r="F11" s="84"/>
      <c r="G11" s="86"/>
    </row>
    <row r="12" spans="1:7" x14ac:dyDescent="0.25">
      <c r="A12" s="90"/>
      <c r="B12" s="51"/>
      <c r="C12" s="51"/>
      <c r="D12" s="61"/>
      <c r="E12" s="84"/>
      <c r="F12" s="84"/>
      <c r="G12" s="86"/>
    </row>
    <row r="13" spans="1:7" x14ac:dyDescent="0.25">
      <c r="A13" s="89"/>
      <c r="B13" s="49"/>
      <c r="C13" s="49"/>
      <c r="D13" s="69"/>
      <c r="E13" s="84"/>
      <c r="F13" s="84"/>
      <c r="G13" s="86"/>
    </row>
    <row r="14" spans="1:7" x14ac:dyDescent="0.25">
      <c r="A14" s="91"/>
      <c r="B14" s="51"/>
      <c r="C14" s="51"/>
      <c r="D14" s="70"/>
      <c r="E14" s="84"/>
      <c r="F14" s="84"/>
      <c r="G14" s="86"/>
    </row>
    <row r="15" spans="1:7" x14ac:dyDescent="0.25">
      <c r="A15" s="91"/>
      <c r="B15" s="51"/>
      <c r="C15" s="51"/>
      <c r="D15" s="70"/>
      <c r="E15" s="84"/>
      <c r="F15" s="84"/>
      <c r="G15" s="86"/>
    </row>
    <row r="16" spans="1:7" x14ac:dyDescent="0.25">
      <c r="A16" s="90"/>
      <c r="B16" s="50"/>
      <c r="C16" s="50"/>
      <c r="D16" s="60"/>
      <c r="E16" s="84"/>
      <c r="F16" s="84"/>
      <c r="G16" s="86"/>
    </row>
    <row r="17" spans="1:7" x14ac:dyDescent="0.25">
      <c r="A17" s="91"/>
      <c r="B17" s="51"/>
      <c r="C17" s="51"/>
      <c r="D17" s="70"/>
      <c r="E17" s="84"/>
      <c r="F17" s="84"/>
      <c r="G17" s="86"/>
    </row>
    <row r="18" spans="1:7" x14ac:dyDescent="0.25">
      <c r="A18" s="91"/>
      <c r="B18" s="51"/>
      <c r="C18" s="51"/>
      <c r="D18" s="70"/>
      <c r="E18" s="84"/>
      <c r="F18" s="84"/>
      <c r="G18" s="86"/>
    </row>
    <row r="19" spans="1:7" x14ac:dyDescent="0.25">
      <c r="A19" s="92"/>
      <c r="B19" s="52"/>
      <c r="C19" s="52"/>
      <c r="D19" s="71"/>
      <c r="E19" s="84"/>
      <c r="F19" s="84"/>
      <c r="G19" s="86"/>
    </row>
    <row r="20" spans="1:7" x14ac:dyDescent="0.25">
      <c r="A20" s="91"/>
      <c r="B20" s="51"/>
      <c r="C20" s="51"/>
      <c r="D20" s="70"/>
      <c r="E20" s="84"/>
      <c r="F20" s="84"/>
      <c r="G20" s="86"/>
    </row>
    <row r="21" spans="1:7" x14ac:dyDescent="0.25">
      <c r="A21" s="92"/>
      <c r="B21" s="52"/>
      <c r="C21" s="52"/>
      <c r="D21" s="71"/>
      <c r="E21" s="84"/>
      <c r="F21" s="84"/>
      <c r="G21" s="86"/>
    </row>
    <row r="22" spans="1:7" x14ac:dyDescent="0.25">
      <c r="A22" s="90"/>
      <c r="B22" s="50"/>
      <c r="C22" s="50"/>
      <c r="D22" s="61"/>
      <c r="E22" s="84"/>
      <c r="F22" s="84"/>
      <c r="G22" s="86"/>
    </row>
    <row r="23" spans="1:7" x14ac:dyDescent="0.25">
      <c r="A23" s="91"/>
      <c r="B23" s="51"/>
      <c r="C23" s="51"/>
      <c r="D23" s="70"/>
      <c r="E23" s="84"/>
      <c r="F23" s="84"/>
      <c r="G23" s="86"/>
    </row>
    <row r="24" spans="1:7" x14ac:dyDescent="0.25">
      <c r="A24" s="91"/>
      <c r="B24" s="51"/>
      <c r="C24" s="51"/>
      <c r="D24" s="70"/>
      <c r="E24" s="84"/>
      <c r="F24" s="84"/>
      <c r="G24" s="86"/>
    </row>
    <row r="25" spans="1:7" x14ac:dyDescent="0.25">
      <c r="A25" s="90"/>
      <c r="B25" s="50"/>
      <c r="C25" s="50"/>
      <c r="D25" s="60"/>
      <c r="E25" s="84"/>
      <c r="F25" s="84"/>
      <c r="G25" s="86"/>
    </row>
    <row r="26" spans="1:7" x14ac:dyDescent="0.25">
      <c r="A26" s="91"/>
      <c r="B26" s="51"/>
      <c r="C26" s="51"/>
      <c r="D26" s="70"/>
      <c r="E26" s="84"/>
      <c r="F26" s="84"/>
      <c r="G26" s="86"/>
    </row>
    <row r="27" spans="1:7" x14ac:dyDescent="0.25">
      <c r="A27" s="92"/>
      <c r="B27" s="52"/>
      <c r="C27" s="52"/>
      <c r="D27" s="71"/>
      <c r="E27" s="84"/>
      <c r="F27" s="84"/>
      <c r="G27" s="86"/>
    </row>
    <row r="28" spans="1:7" x14ac:dyDescent="0.25">
      <c r="A28" s="90"/>
      <c r="B28" s="51"/>
      <c r="C28" s="51"/>
      <c r="D28" s="60"/>
      <c r="E28" s="84"/>
      <c r="F28" s="84"/>
      <c r="G28" s="86"/>
    </row>
    <row r="29" spans="1:7" x14ac:dyDescent="0.25">
      <c r="A29" s="90"/>
      <c r="B29" s="51"/>
      <c r="C29" s="51"/>
      <c r="D29" s="60"/>
      <c r="E29" s="84"/>
      <c r="F29" s="84"/>
      <c r="G29" s="86"/>
    </row>
    <row r="30" spans="1:7" x14ac:dyDescent="0.25">
      <c r="A30" s="90"/>
      <c r="B30" s="51"/>
      <c r="C30" s="51"/>
      <c r="D30" s="60"/>
      <c r="E30" s="84"/>
      <c r="F30" s="84"/>
      <c r="G30" s="86"/>
    </row>
    <row r="31" spans="1:7" x14ac:dyDescent="0.25">
      <c r="A31" s="92"/>
      <c r="B31" s="52"/>
      <c r="C31" s="52"/>
      <c r="D31" s="72"/>
      <c r="E31" s="84"/>
      <c r="F31" s="84"/>
      <c r="G31" s="86"/>
    </row>
    <row r="32" spans="1:7" x14ac:dyDescent="0.25">
      <c r="A32" s="93"/>
      <c r="B32" s="52"/>
      <c r="C32" s="52"/>
      <c r="D32" s="62"/>
      <c r="E32" s="84"/>
      <c r="F32" s="84"/>
      <c r="G32" s="86"/>
    </row>
    <row r="33" spans="1:7" x14ac:dyDescent="0.25">
      <c r="A33" s="94"/>
      <c r="B33" s="53"/>
      <c r="C33" s="53"/>
      <c r="D33" s="73"/>
      <c r="E33" s="84"/>
      <c r="F33" s="84"/>
      <c r="G33" s="86"/>
    </row>
    <row r="34" spans="1:7" x14ac:dyDescent="0.25">
      <c r="A34" s="91"/>
      <c r="B34" s="51"/>
      <c r="C34" s="51"/>
      <c r="D34" s="70"/>
      <c r="E34" s="84"/>
      <c r="F34" s="84"/>
      <c r="G34" s="86"/>
    </row>
    <row r="35" spans="1:7" x14ac:dyDescent="0.25">
      <c r="A35" s="91"/>
      <c r="B35" s="51"/>
      <c r="C35" s="51"/>
      <c r="D35" s="70"/>
      <c r="E35" s="84"/>
      <c r="F35" s="84"/>
      <c r="G35" s="86"/>
    </row>
    <row r="36" spans="1:7" x14ac:dyDescent="0.25">
      <c r="A36" s="91"/>
      <c r="B36" s="51"/>
      <c r="C36" s="51"/>
      <c r="D36" s="70"/>
      <c r="E36" s="84"/>
      <c r="F36" s="84"/>
      <c r="G36" s="86"/>
    </row>
    <row r="37" spans="1:7" x14ac:dyDescent="0.25">
      <c r="A37" s="91"/>
      <c r="B37" s="51"/>
      <c r="C37" s="51"/>
      <c r="D37" s="70"/>
      <c r="E37" s="84"/>
      <c r="F37" s="84"/>
      <c r="G37" s="86"/>
    </row>
    <row r="38" spans="1:7" x14ac:dyDescent="0.25">
      <c r="A38" s="90"/>
      <c r="B38" s="50"/>
      <c r="C38" s="50"/>
      <c r="D38" s="60"/>
      <c r="E38" s="84"/>
      <c r="F38" s="84"/>
      <c r="G38" s="86"/>
    </row>
    <row r="39" spans="1:7" x14ac:dyDescent="0.25">
      <c r="A39" s="91"/>
      <c r="B39" s="51"/>
      <c r="C39" s="51"/>
      <c r="D39" s="70"/>
      <c r="E39" s="84"/>
      <c r="F39" s="84"/>
      <c r="G39" s="86"/>
    </row>
    <row r="40" spans="1:7" x14ac:dyDescent="0.25">
      <c r="A40" s="91"/>
      <c r="B40" s="51"/>
      <c r="C40" s="51"/>
      <c r="D40" s="61"/>
      <c r="E40" s="84"/>
      <c r="F40" s="84"/>
      <c r="G40" s="86"/>
    </row>
    <row r="41" spans="1:7" x14ac:dyDescent="0.25">
      <c r="A41" s="91"/>
      <c r="B41" s="51"/>
      <c r="C41" s="51"/>
      <c r="D41" s="61"/>
      <c r="E41" s="84"/>
      <c r="F41" s="84"/>
      <c r="G41" s="86"/>
    </row>
    <row r="42" spans="1:7" x14ac:dyDescent="0.25">
      <c r="A42" s="92"/>
      <c r="B42" s="52"/>
      <c r="C42" s="52"/>
      <c r="D42" s="74"/>
      <c r="E42" s="84"/>
      <c r="F42" s="84"/>
      <c r="G42" s="86"/>
    </row>
    <row r="43" spans="1:7" x14ac:dyDescent="0.25">
      <c r="A43" s="94"/>
      <c r="B43" s="53"/>
      <c r="C43" s="53"/>
      <c r="D43" s="63"/>
      <c r="E43" s="84"/>
      <c r="F43" s="84"/>
      <c r="G43" s="86"/>
    </row>
    <row r="44" spans="1:7" x14ac:dyDescent="0.25">
      <c r="A44" s="94"/>
      <c r="B44" s="53"/>
      <c r="C44" s="53"/>
      <c r="D44" s="63"/>
      <c r="E44" s="84"/>
      <c r="F44" s="84"/>
      <c r="G44" s="86"/>
    </row>
    <row r="45" spans="1:7" x14ac:dyDescent="0.25">
      <c r="A45" s="91"/>
      <c r="B45" s="51"/>
      <c r="C45" s="51"/>
      <c r="D45" s="64"/>
      <c r="E45" s="84"/>
      <c r="F45" s="84"/>
      <c r="G45" s="86"/>
    </row>
    <row r="46" spans="1:7" x14ac:dyDescent="0.25">
      <c r="A46" s="91"/>
      <c r="B46" s="51"/>
      <c r="C46" s="51"/>
      <c r="D46" s="64"/>
      <c r="E46" s="84"/>
      <c r="F46" s="84"/>
      <c r="G46" s="86"/>
    </row>
    <row r="47" spans="1:7" x14ac:dyDescent="0.25">
      <c r="A47" s="91"/>
      <c r="B47" s="51"/>
      <c r="C47" s="51"/>
      <c r="D47" s="64"/>
      <c r="E47" s="84"/>
      <c r="F47" s="84"/>
      <c r="G47" s="86"/>
    </row>
    <row r="48" spans="1:7" x14ac:dyDescent="0.25">
      <c r="A48" s="95"/>
      <c r="B48" s="54"/>
      <c r="C48" s="54"/>
      <c r="D48" s="63"/>
      <c r="E48" s="84"/>
      <c r="F48" s="84"/>
      <c r="G48" s="86"/>
    </row>
    <row r="49" spans="1:7" x14ac:dyDescent="0.25">
      <c r="A49" s="91"/>
      <c r="B49" s="51"/>
      <c r="C49" s="51"/>
      <c r="D49" s="64"/>
      <c r="E49" s="84"/>
      <c r="F49" s="84"/>
      <c r="G49" s="86"/>
    </row>
    <row r="50" spans="1:7" x14ac:dyDescent="0.25">
      <c r="A50" s="90"/>
      <c r="B50" s="50"/>
      <c r="C50" s="50"/>
      <c r="D50" s="64"/>
      <c r="E50" s="84"/>
      <c r="F50" s="84"/>
      <c r="G50" s="86"/>
    </row>
    <row r="51" spans="1:7" x14ac:dyDescent="0.25">
      <c r="A51" s="94"/>
      <c r="B51" s="51"/>
      <c r="C51" s="51"/>
      <c r="D51" s="63"/>
      <c r="E51" s="84"/>
      <c r="F51" s="84"/>
      <c r="G51" s="86"/>
    </row>
    <row r="52" spans="1:7" x14ac:dyDescent="0.25">
      <c r="A52" s="94"/>
      <c r="B52" s="53"/>
      <c r="C52" s="53"/>
      <c r="D52" s="63"/>
      <c r="E52" s="84"/>
      <c r="F52" s="84"/>
      <c r="G52" s="86"/>
    </row>
    <row r="53" spans="1:7" x14ac:dyDescent="0.25">
      <c r="A53" s="94"/>
      <c r="B53" s="53"/>
      <c r="C53" s="53"/>
      <c r="D53" s="63"/>
      <c r="E53" s="84"/>
      <c r="F53" s="84"/>
      <c r="G53" s="86"/>
    </row>
    <row r="54" spans="1:7" x14ac:dyDescent="0.25">
      <c r="A54" s="91"/>
      <c r="B54" s="51"/>
      <c r="C54" s="51"/>
      <c r="D54" s="70"/>
      <c r="E54" s="84"/>
      <c r="F54" s="84"/>
      <c r="G54" s="86"/>
    </row>
    <row r="55" spans="1:7" x14ac:dyDescent="0.25">
      <c r="A55" s="96"/>
      <c r="B55" s="55"/>
      <c r="C55" s="55"/>
      <c r="D55" s="75"/>
      <c r="E55" s="84"/>
      <c r="F55" s="84"/>
      <c r="G55" s="86"/>
    </row>
    <row r="56" spans="1:7" x14ac:dyDescent="0.25">
      <c r="A56" s="92"/>
      <c r="B56" s="52"/>
      <c r="C56" s="52"/>
      <c r="D56" s="76"/>
      <c r="E56" s="84"/>
      <c r="F56" s="84"/>
      <c r="G56" s="86"/>
    </row>
    <row r="57" spans="1:7" x14ac:dyDescent="0.25">
      <c r="A57" s="94"/>
      <c r="B57" s="53"/>
      <c r="C57" s="53"/>
      <c r="D57" s="65"/>
      <c r="E57" s="84"/>
      <c r="F57" s="84"/>
      <c r="G57" s="86"/>
    </row>
    <row r="58" spans="1:7" x14ac:dyDescent="0.25">
      <c r="A58" s="91"/>
      <c r="B58" s="51"/>
      <c r="C58" s="51"/>
      <c r="D58" s="66"/>
      <c r="E58" s="84"/>
      <c r="F58" s="84"/>
      <c r="G58" s="86"/>
    </row>
    <row r="59" spans="1:7" x14ac:dyDescent="0.25">
      <c r="A59" s="91"/>
      <c r="B59" s="51"/>
      <c r="C59" s="51"/>
      <c r="D59" s="66"/>
      <c r="E59" s="84"/>
      <c r="F59" s="84"/>
      <c r="G59" s="86"/>
    </row>
    <row r="60" spans="1:7" x14ac:dyDescent="0.25">
      <c r="A60" s="91"/>
      <c r="B60" s="51"/>
      <c r="C60" s="51"/>
      <c r="D60" s="66"/>
      <c r="E60" s="84"/>
      <c r="F60" s="84"/>
      <c r="G60" s="86"/>
    </row>
    <row r="61" spans="1:7" x14ac:dyDescent="0.25">
      <c r="A61" s="91"/>
      <c r="B61" s="51"/>
      <c r="C61" s="51"/>
      <c r="D61" s="66"/>
      <c r="E61" s="84"/>
      <c r="F61" s="84"/>
      <c r="G61" s="86"/>
    </row>
    <row r="62" spans="1:7" x14ac:dyDescent="0.25">
      <c r="A62" s="95"/>
      <c r="B62" s="54"/>
      <c r="C62" s="54"/>
      <c r="D62" s="65"/>
      <c r="E62" s="84"/>
      <c r="F62" s="84"/>
      <c r="G62" s="86"/>
    </row>
    <row r="63" spans="1:7" x14ac:dyDescent="0.25">
      <c r="A63" s="91"/>
      <c r="B63" s="51"/>
      <c r="C63" s="51"/>
      <c r="D63" s="77"/>
      <c r="E63" s="84"/>
      <c r="F63" s="84"/>
      <c r="G63" s="86"/>
    </row>
    <row r="64" spans="1:7" x14ac:dyDescent="0.25">
      <c r="A64" s="91"/>
      <c r="B64" s="51"/>
      <c r="C64" s="51"/>
      <c r="D64" s="77"/>
      <c r="E64" s="84"/>
      <c r="F64" s="84"/>
      <c r="G64" s="86"/>
    </row>
    <row r="65" spans="1:7" x14ac:dyDescent="0.25">
      <c r="A65" s="91"/>
      <c r="B65" s="51"/>
      <c r="C65" s="51"/>
      <c r="D65" s="77"/>
      <c r="E65" s="84"/>
      <c r="F65" s="84"/>
      <c r="G65" s="86"/>
    </row>
    <row r="66" spans="1:7" x14ac:dyDescent="0.25">
      <c r="A66" s="91"/>
      <c r="B66" s="51"/>
      <c r="C66" s="51"/>
      <c r="D66" s="77"/>
      <c r="E66" s="84"/>
      <c r="F66" s="84"/>
      <c r="G66" s="86"/>
    </row>
    <row r="67" spans="1:7" x14ac:dyDescent="0.25">
      <c r="A67" s="91"/>
      <c r="B67" s="51"/>
      <c r="C67" s="51"/>
      <c r="D67" s="77"/>
      <c r="E67" s="84"/>
      <c r="F67" s="84"/>
      <c r="G67" s="86"/>
    </row>
    <row r="68" spans="1:7" x14ac:dyDescent="0.25">
      <c r="A68" s="91"/>
      <c r="B68" s="51"/>
      <c r="C68" s="51"/>
      <c r="D68" s="77"/>
      <c r="E68" s="84"/>
      <c r="F68" s="84"/>
      <c r="G68" s="86"/>
    </row>
    <row r="69" spans="1:7" x14ac:dyDescent="0.25">
      <c r="A69" s="94"/>
      <c r="B69" s="53"/>
      <c r="C69" s="53"/>
      <c r="D69" s="65"/>
      <c r="E69" s="84"/>
      <c r="F69" s="84"/>
      <c r="G69" s="86"/>
    </row>
    <row r="70" spans="1:7" x14ac:dyDescent="0.25">
      <c r="A70" s="91"/>
      <c r="B70" s="51"/>
      <c r="C70" s="51"/>
      <c r="D70" s="77"/>
      <c r="E70" s="84"/>
      <c r="F70" s="84"/>
      <c r="G70" s="86"/>
    </row>
    <row r="71" spans="1:7" x14ac:dyDescent="0.25">
      <c r="A71" s="92"/>
      <c r="B71" s="52"/>
      <c r="C71" s="52"/>
      <c r="D71" s="76"/>
      <c r="E71" s="84"/>
      <c r="F71" s="84"/>
      <c r="G71" s="86"/>
    </row>
    <row r="72" spans="1:7" x14ac:dyDescent="0.25">
      <c r="A72" s="94"/>
      <c r="B72" s="53"/>
      <c r="C72" s="53"/>
      <c r="D72" s="65"/>
      <c r="E72" s="84"/>
      <c r="F72" s="84"/>
      <c r="G72" s="86"/>
    </row>
    <row r="73" spans="1:7" x14ac:dyDescent="0.25">
      <c r="A73" s="91"/>
      <c r="B73" s="51"/>
      <c r="C73" s="51"/>
      <c r="D73" s="77"/>
      <c r="E73" s="84"/>
      <c r="F73" s="84"/>
      <c r="G73" s="86"/>
    </row>
    <row r="74" spans="1:7" x14ac:dyDescent="0.25">
      <c r="A74" s="97"/>
      <c r="B74" s="56"/>
      <c r="C74" s="56"/>
      <c r="D74" s="78"/>
      <c r="E74" s="84"/>
      <c r="F74" s="84"/>
      <c r="G74" s="86"/>
    </row>
    <row r="75" spans="1:7" x14ac:dyDescent="0.25">
      <c r="A75" s="95"/>
      <c r="B75" s="54"/>
      <c r="C75" s="54"/>
      <c r="D75" s="65"/>
      <c r="E75" s="84"/>
      <c r="F75" s="84"/>
      <c r="G75" s="86"/>
    </row>
    <row r="76" spans="1:7" x14ac:dyDescent="0.25">
      <c r="A76" s="91"/>
      <c r="B76" s="51"/>
      <c r="C76" s="51"/>
      <c r="D76" s="77"/>
      <c r="E76" s="84"/>
      <c r="F76" s="84"/>
      <c r="G76" s="86"/>
    </row>
    <row r="77" spans="1:7" x14ac:dyDescent="0.25">
      <c r="A77" s="91"/>
      <c r="B77" s="51"/>
      <c r="C77" s="51"/>
      <c r="D77" s="77"/>
      <c r="E77" s="84"/>
      <c r="F77" s="84"/>
      <c r="G77" s="86"/>
    </row>
    <row r="78" spans="1:7" x14ac:dyDescent="0.25">
      <c r="A78" s="91"/>
      <c r="B78" s="51"/>
      <c r="C78" s="51"/>
      <c r="D78" s="77"/>
      <c r="E78" s="84"/>
      <c r="F78" s="84"/>
      <c r="G78" s="86"/>
    </row>
    <row r="79" spans="1:7" x14ac:dyDescent="0.25">
      <c r="A79" s="91"/>
      <c r="B79" s="51"/>
      <c r="C79" s="51"/>
      <c r="D79" s="77"/>
      <c r="E79" s="84"/>
      <c r="F79" s="84"/>
      <c r="G79" s="86"/>
    </row>
    <row r="80" spans="1:7" x14ac:dyDescent="0.25">
      <c r="A80" s="91"/>
      <c r="B80" s="51"/>
      <c r="C80" s="51"/>
      <c r="D80" s="77"/>
      <c r="E80" s="84"/>
      <c r="F80" s="84"/>
      <c r="G80" s="86"/>
    </row>
    <row r="81" spans="1:7" x14ac:dyDescent="0.25">
      <c r="A81" s="97"/>
      <c r="B81" s="56"/>
      <c r="C81" s="56"/>
      <c r="D81" s="78"/>
      <c r="E81" s="84"/>
      <c r="F81" s="84"/>
      <c r="G81" s="86"/>
    </row>
    <row r="82" spans="1:7" x14ac:dyDescent="0.25">
      <c r="A82" s="97"/>
      <c r="B82" s="56"/>
      <c r="C82" s="56"/>
      <c r="D82" s="78"/>
      <c r="E82" s="84"/>
      <c r="F82" s="84"/>
      <c r="G82" s="86"/>
    </row>
    <row r="83" spans="1:7" x14ac:dyDescent="0.25">
      <c r="A83" s="95"/>
      <c r="B83" s="54"/>
      <c r="C83" s="54"/>
      <c r="D83" s="65"/>
      <c r="E83" s="84"/>
      <c r="F83" s="84"/>
      <c r="G83" s="86"/>
    </row>
    <row r="84" spans="1:7" x14ac:dyDescent="0.25">
      <c r="A84" s="91"/>
      <c r="B84" s="51"/>
      <c r="C84" s="51"/>
      <c r="D84" s="77"/>
      <c r="E84" s="84"/>
      <c r="F84" s="84"/>
      <c r="G84" s="86"/>
    </row>
    <row r="85" spans="1:7" x14ac:dyDescent="0.25">
      <c r="A85" s="91"/>
      <c r="B85" s="51"/>
      <c r="C85" s="51"/>
      <c r="D85" s="77"/>
      <c r="E85" s="84"/>
      <c r="F85" s="84"/>
      <c r="G85" s="86"/>
    </row>
    <row r="86" spans="1:7" x14ac:dyDescent="0.25">
      <c r="A86" s="91"/>
      <c r="B86" s="51"/>
      <c r="C86" s="51"/>
      <c r="D86" s="77"/>
      <c r="E86" s="84"/>
      <c r="F86" s="84"/>
      <c r="G86" s="86"/>
    </row>
    <row r="87" spans="1:7" x14ac:dyDescent="0.25">
      <c r="A87" s="94"/>
      <c r="B87" s="53"/>
      <c r="C87" s="53"/>
      <c r="D87" s="65"/>
      <c r="E87" s="84"/>
      <c r="F87" s="84"/>
      <c r="G87" s="86"/>
    </row>
    <row r="88" spans="1:7" x14ac:dyDescent="0.25">
      <c r="A88" s="91"/>
      <c r="B88" s="51"/>
      <c r="C88" s="51"/>
      <c r="D88" s="77"/>
      <c r="E88" s="84"/>
      <c r="F88" s="84"/>
      <c r="G88" s="86"/>
    </row>
    <row r="89" spans="1:7" x14ac:dyDescent="0.25">
      <c r="A89" s="91"/>
      <c r="B89" s="51"/>
      <c r="C89" s="51"/>
      <c r="D89" s="77"/>
      <c r="E89" s="84"/>
      <c r="F89" s="84"/>
      <c r="G89" s="86"/>
    </row>
    <row r="90" spans="1:7" x14ac:dyDescent="0.25">
      <c r="A90" s="91"/>
      <c r="B90" s="51"/>
      <c r="C90" s="51"/>
      <c r="D90" s="77"/>
      <c r="E90" s="84"/>
      <c r="F90" s="84"/>
      <c r="G90" s="86"/>
    </row>
    <row r="91" spans="1:7" x14ac:dyDescent="0.25">
      <c r="A91" s="91"/>
      <c r="B91" s="51"/>
      <c r="C91" s="51"/>
      <c r="D91" s="77"/>
      <c r="E91" s="84"/>
      <c r="F91" s="84"/>
      <c r="G91" s="86"/>
    </row>
    <row r="92" spans="1:7" x14ac:dyDescent="0.25">
      <c r="A92" s="91"/>
      <c r="B92" s="51"/>
      <c r="C92" s="51"/>
      <c r="D92" s="77"/>
      <c r="E92" s="84"/>
      <c r="F92" s="84"/>
      <c r="G92" s="86"/>
    </row>
    <row r="93" spans="1:7" x14ac:dyDescent="0.25">
      <c r="A93" s="91"/>
      <c r="B93" s="51"/>
      <c r="C93" s="51"/>
      <c r="D93" s="77"/>
      <c r="E93" s="84"/>
      <c r="F93" s="84"/>
      <c r="G93" s="86"/>
    </row>
    <row r="94" spans="1:7" x14ac:dyDescent="0.25">
      <c r="A94" s="91"/>
      <c r="B94" s="51"/>
      <c r="C94" s="51"/>
      <c r="D94" s="77"/>
      <c r="E94" s="84"/>
      <c r="F94" s="84"/>
      <c r="G94" s="86"/>
    </row>
    <row r="95" spans="1:7" x14ac:dyDescent="0.25">
      <c r="A95" s="91"/>
      <c r="B95" s="51"/>
      <c r="C95" s="51"/>
      <c r="D95" s="77"/>
      <c r="E95" s="32"/>
      <c r="F95" s="40"/>
      <c r="G95" s="110"/>
    </row>
    <row r="96" spans="1:7" x14ac:dyDescent="0.25">
      <c r="A96" s="91"/>
      <c r="B96" s="51"/>
      <c r="C96" s="51"/>
      <c r="D96" s="77"/>
      <c r="E96" s="32"/>
      <c r="F96" s="40"/>
      <c r="G96" s="110"/>
    </row>
    <row r="97" spans="1:7" x14ac:dyDescent="0.25">
      <c r="A97" s="94"/>
      <c r="B97" s="53"/>
      <c r="C97" s="53"/>
      <c r="D97" s="65"/>
      <c r="E97" s="32"/>
      <c r="F97" s="40"/>
      <c r="G97" s="110"/>
    </row>
    <row r="98" spans="1:7" x14ac:dyDescent="0.25">
      <c r="A98" s="91"/>
      <c r="B98" s="51"/>
      <c r="C98" s="51"/>
      <c r="D98" s="66"/>
      <c r="E98" s="32"/>
      <c r="F98" s="40"/>
      <c r="G98" s="110"/>
    </row>
    <row r="99" spans="1:7" x14ac:dyDescent="0.25">
      <c r="A99" s="91"/>
      <c r="B99" s="51"/>
      <c r="C99" s="51"/>
      <c r="D99" s="66"/>
      <c r="E99" s="32"/>
      <c r="F99" s="40"/>
      <c r="G99" s="110"/>
    </row>
    <row r="100" spans="1:7" x14ac:dyDescent="0.25">
      <c r="A100" s="91"/>
      <c r="B100" s="51"/>
      <c r="C100" s="51"/>
      <c r="D100" s="66"/>
      <c r="E100" s="32"/>
      <c r="F100" s="40"/>
      <c r="G100" s="110"/>
    </row>
    <row r="101" spans="1:7" x14ac:dyDescent="0.25">
      <c r="A101" s="91"/>
      <c r="B101" s="51"/>
      <c r="C101" s="51"/>
      <c r="D101" s="66"/>
      <c r="E101" s="32"/>
      <c r="F101" s="40"/>
      <c r="G101" s="110"/>
    </row>
    <row r="102" spans="1:7" x14ac:dyDescent="0.25">
      <c r="A102" s="91"/>
      <c r="B102" s="51"/>
      <c r="C102" s="51"/>
      <c r="D102" s="66"/>
      <c r="E102" s="32"/>
      <c r="F102" s="40"/>
      <c r="G102" s="110"/>
    </row>
    <row r="103" spans="1:7" x14ac:dyDescent="0.25">
      <c r="A103" s="91"/>
      <c r="B103" s="51"/>
      <c r="C103" s="51"/>
      <c r="D103" s="66"/>
      <c r="E103" s="32"/>
      <c r="F103" s="40"/>
      <c r="G103" s="110"/>
    </row>
    <row r="104" spans="1:7" x14ac:dyDescent="0.25">
      <c r="A104" s="91"/>
      <c r="B104" s="51"/>
      <c r="C104" s="51"/>
      <c r="D104" s="66"/>
      <c r="E104" s="32"/>
      <c r="F104" s="40"/>
      <c r="G104" s="110"/>
    </row>
    <row r="105" spans="1:7" x14ac:dyDescent="0.25">
      <c r="A105" s="88"/>
      <c r="B105" s="57"/>
      <c r="C105" s="57"/>
      <c r="D105" s="79"/>
      <c r="E105" s="32"/>
      <c r="F105" s="40"/>
      <c r="G105" s="110"/>
    </row>
    <row r="106" spans="1:7" x14ac:dyDescent="0.25">
      <c r="A106" s="96"/>
      <c r="B106" s="55"/>
      <c r="C106" s="55"/>
      <c r="D106" s="80"/>
      <c r="E106" s="32"/>
      <c r="F106" s="40"/>
      <c r="G106" s="110"/>
    </row>
    <row r="107" spans="1:7" x14ac:dyDescent="0.25">
      <c r="A107" s="97"/>
      <c r="B107" s="56"/>
      <c r="C107" s="56"/>
      <c r="D107" s="81"/>
      <c r="E107" s="32"/>
      <c r="F107" s="40"/>
      <c r="G107" s="110"/>
    </row>
    <row r="108" spans="1:7" x14ac:dyDescent="0.25">
      <c r="A108" s="96"/>
      <c r="B108" s="55"/>
      <c r="C108" s="55"/>
      <c r="D108" s="80"/>
      <c r="E108" s="32"/>
      <c r="F108" s="40"/>
      <c r="G108" s="110"/>
    </row>
    <row r="109" spans="1:7" x14ac:dyDescent="0.25">
      <c r="A109" s="92"/>
      <c r="B109" s="52"/>
      <c r="C109" s="52"/>
      <c r="D109" s="62"/>
      <c r="E109" s="32"/>
      <c r="F109" s="40"/>
      <c r="G109" s="110"/>
    </row>
    <row r="110" spans="1:7" x14ac:dyDescent="0.25">
      <c r="A110" s="97"/>
      <c r="B110" s="56"/>
      <c r="C110" s="56"/>
      <c r="D110" s="82"/>
      <c r="E110" s="32"/>
      <c r="F110" s="40"/>
      <c r="G110" s="110"/>
    </row>
    <row r="111" spans="1:7" x14ac:dyDescent="0.25">
      <c r="A111" s="98"/>
      <c r="B111" s="58"/>
      <c r="C111" s="58"/>
      <c r="D111" s="83"/>
      <c r="E111" s="32"/>
      <c r="F111" s="40"/>
      <c r="G111" s="110"/>
    </row>
    <row r="112" spans="1:7" x14ac:dyDescent="0.25">
      <c r="A112" s="99"/>
      <c r="B112" s="39"/>
      <c r="C112" s="39"/>
      <c r="D112" s="39"/>
      <c r="E112" s="32"/>
      <c r="F112" s="40"/>
      <c r="G112" s="110"/>
    </row>
    <row r="113" spans="1:7" ht="15.75" thickBot="1" x14ac:dyDescent="0.3">
      <c r="A113" s="360"/>
      <c r="B113" s="361"/>
      <c r="C113" s="100"/>
      <c r="D113" s="100"/>
      <c r="E113" s="101"/>
      <c r="F113" s="102"/>
      <c r="G113" s="111"/>
    </row>
  </sheetData>
  <mergeCells count="7">
    <mergeCell ref="A113:B113"/>
    <mergeCell ref="A2:C2"/>
    <mergeCell ref="D2:D3"/>
    <mergeCell ref="A1:G1"/>
    <mergeCell ref="E2:E3"/>
    <mergeCell ref="F2:F3"/>
    <mergeCell ref="G2:G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"/>
  <sheetViews>
    <sheetView workbookViewId="0">
      <selection activeCell="B158" sqref="B158:L164"/>
    </sheetView>
  </sheetViews>
  <sheetFormatPr baseColWidth="10" defaultRowHeight="15" x14ac:dyDescent="0.25"/>
  <cols>
    <col min="1" max="1" width="29.42578125" bestFit="1" customWidth="1"/>
    <col min="2" max="2" width="7.42578125" bestFit="1" customWidth="1"/>
  </cols>
  <sheetData>
    <row r="1" spans="1:9" x14ac:dyDescent="0.25">
      <c r="A1" s="115" t="s">
        <v>1</v>
      </c>
      <c r="B1" s="116" t="s">
        <v>2</v>
      </c>
      <c r="C1" s="116" t="s">
        <v>50</v>
      </c>
      <c r="D1" s="398" t="s">
        <v>30</v>
      </c>
      <c r="E1" s="398"/>
      <c r="F1" s="398"/>
      <c r="G1" s="398"/>
      <c r="H1" s="398"/>
      <c r="I1" s="399"/>
    </row>
    <row r="2" spans="1:9" x14ac:dyDescent="0.25">
      <c r="A2" s="38" t="s">
        <v>5</v>
      </c>
      <c r="B2" s="32"/>
      <c r="C2" s="59"/>
      <c r="D2" s="273"/>
      <c r="E2" s="273"/>
      <c r="F2" s="273"/>
      <c r="G2" s="273"/>
      <c r="H2" s="273"/>
      <c r="I2" s="274"/>
    </row>
    <row r="3" spans="1:9" x14ac:dyDescent="0.25">
      <c r="A3" s="38" t="s">
        <v>6</v>
      </c>
      <c r="B3" s="32"/>
      <c r="C3" s="59"/>
      <c r="D3" s="273"/>
      <c r="E3" s="273"/>
      <c r="F3" s="273"/>
      <c r="G3" s="273"/>
      <c r="H3" s="273"/>
      <c r="I3" s="274"/>
    </row>
    <row r="4" spans="1:9" x14ac:dyDescent="0.25">
      <c r="A4" s="38" t="s">
        <v>7</v>
      </c>
      <c r="B4" s="32"/>
      <c r="C4" s="59"/>
      <c r="D4" s="273"/>
      <c r="E4" s="273"/>
      <c r="F4" s="273"/>
      <c r="G4" s="273"/>
      <c r="H4" s="273"/>
      <c r="I4" s="274"/>
    </row>
    <row r="5" spans="1:9" x14ac:dyDescent="0.25">
      <c r="A5" s="117" t="s">
        <v>35</v>
      </c>
      <c r="B5" s="32"/>
      <c r="C5" s="59"/>
      <c r="D5" s="273"/>
      <c r="E5" s="273"/>
      <c r="F5" s="273"/>
      <c r="G5" s="273"/>
      <c r="H5" s="273"/>
      <c r="I5" s="274"/>
    </row>
    <row r="6" spans="1:9" x14ac:dyDescent="0.25">
      <c r="A6" s="38" t="s">
        <v>8</v>
      </c>
      <c r="B6" s="32"/>
      <c r="C6" s="59"/>
      <c r="D6" s="273"/>
      <c r="E6" s="273"/>
      <c r="F6" s="273"/>
      <c r="G6" s="273"/>
      <c r="H6" s="273"/>
      <c r="I6" s="274"/>
    </row>
    <row r="7" spans="1:9" x14ac:dyDescent="0.25">
      <c r="A7" s="38" t="s">
        <v>9</v>
      </c>
      <c r="B7" s="32"/>
      <c r="C7" s="59"/>
      <c r="D7" s="273"/>
      <c r="E7" s="273"/>
      <c r="F7" s="273"/>
      <c r="G7" s="273"/>
      <c r="H7" s="273"/>
      <c r="I7" s="274"/>
    </row>
    <row r="8" spans="1:9" x14ac:dyDescent="0.25">
      <c r="A8" s="38" t="s">
        <v>11</v>
      </c>
      <c r="B8" s="32"/>
      <c r="C8" s="59"/>
      <c r="D8" s="273"/>
      <c r="E8" s="273"/>
      <c r="F8" s="273"/>
      <c r="G8" s="273"/>
      <c r="H8" s="273"/>
      <c r="I8" s="274"/>
    </row>
    <row r="9" spans="1:9" ht="15.75" thickBot="1" x14ac:dyDescent="0.3">
      <c r="A9" s="112" t="s">
        <v>10</v>
      </c>
      <c r="B9" s="37"/>
      <c r="C9" s="37"/>
      <c r="D9" s="366"/>
      <c r="E9" s="366"/>
      <c r="F9" s="366"/>
      <c r="G9" s="366"/>
      <c r="H9" s="366"/>
      <c r="I9" s="367"/>
    </row>
  </sheetData>
  <mergeCells count="2">
    <mergeCell ref="D2:I9"/>
    <mergeCell ref="D1:I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GESTION 1 SEMESTRE</vt:lpstr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IEMA</cp:lastModifiedBy>
  <cp:lastPrinted>2022-06-09T19:42:49Z</cp:lastPrinted>
  <dcterms:created xsi:type="dcterms:W3CDTF">2018-02-07T16:12:12Z</dcterms:created>
  <dcterms:modified xsi:type="dcterms:W3CDTF">2024-07-30T00:43:23Z</dcterms:modified>
</cp:coreProperties>
</file>